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0f40252a0bc41d/Muskingum/High School Tournaments/"/>
    </mc:Choice>
  </mc:AlternateContent>
  <xr:revisionPtr revIDLastSave="719" documentId="8_{08EA21EC-DE51-4F07-8D98-451A929A837F}" xr6:coauthVersionLast="47" xr6:coauthVersionMax="47" xr10:uidLastSave="{A09F2C63-F4A0-42C3-89D8-B552A25A09FF}"/>
  <bookViews>
    <workbookView xWindow="-108" yWindow="-108" windowWidth="23256" windowHeight="12456" tabRatio="723" xr2:uid="{00000000-000D-0000-FFFF-FFFF00000000}"/>
  </bookViews>
  <sheets>
    <sheet name="Regular Totals" sheetId="43" r:id="rId1"/>
    <sheet name="IND FINAL" sheetId="86" r:id="rId2"/>
    <sheet name="BRACKET" sheetId="167" r:id="rId3"/>
    <sheet name="IND FINAL OVAC" sheetId="93" r:id="rId4"/>
    <sheet name="FORMULAS" sheetId="146" state="hidden" r:id="rId5"/>
    <sheet name="Carrollton" sheetId="100" r:id="rId6"/>
    <sheet name="CarrB" sheetId="130" r:id="rId7"/>
    <sheet name="East Knox" sheetId="148" r:id="rId8"/>
    <sheet name="EKB" sheetId="154" r:id="rId9"/>
    <sheet name="Louisville" sheetId="165" r:id="rId10"/>
    <sheet name="LouB" sheetId="166" r:id="rId11"/>
    <sheet name="Newark" sheetId="97" r:id="rId12"/>
    <sheet name="NewB" sheetId="137" r:id="rId13"/>
    <sheet name="North Canton Hoover" sheetId="124" r:id="rId14"/>
    <sheet name="NCHB" sheetId="135" r:id="rId15"/>
    <sheet name="Reynoldsburg" sheetId="96" r:id="rId16"/>
    <sheet name="ReyB" sheetId="134" r:id="rId17"/>
    <sheet name="Wayne B" sheetId="118" r:id="rId18"/>
    <sheet name="WHHBB" sheetId="127" r:id="rId19"/>
    <sheet name="Springfield" sheetId="6" r:id="rId20"/>
    <sheet name="SprB" sheetId="128" r:id="rId21"/>
    <sheet name="River View" sheetId="12" r:id="rId22"/>
    <sheet name="RVB" sheetId="133" r:id="rId23"/>
    <sheet name="East Canton" sheetId="163" r:id="rId24"/>
    <sheet name="ECB" sheetId="164" r:id="rId25"/>
    <sheet name="Indian Valley" sheetId="123" r:id="rId26"/>
    <sheet name="IVB" sheetId="138" r:id="rId27"/>
    <sheet name="Perry" sheetId="119" r:id="rId28"/>
    <sheet name="PerB" sheetId="113" r:id="rId29"/>
    <sheet name="Loveland" sheetId="24" r:id="rId30"/>
    <sheet name="LovB" sheetId="125" r:id="rId31"/>
    <sheet name="Blind" sheetId="117" r:id="rId32"/>
    <sheet name="BlindB" sheetId="126" r:id="rId33"/>
    <sheet name="Conotton Valley" sheetId="10" r:id="rId34"/>
    <sheet name="CVB" sheetId="129" r:id="rId35"/>
    <sheet name="Wayne A" sheetId="16" r:id="rId36"/>
    <sheet name="WHHAB" sheetId="17" r:id="rId37"/>
  </sheets>
  <definedNames>
    <definedName name="_xlnm._FilterDatabase" localSheetId="0" hidden="1">'Regular Totals'!$G$5:$G$13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3" l="1"/>
  <c r="B5" i="93"/>
  <c r="C5" i="93"/>
  <c r="D5" i="93"/>
  <c r="E5" i="93"/>
  <c r="F5" i="93"/>
  <c r="B6" i="93"/>
  <c r="C6" i="93"/>
  <c r="D6" i="93"/>
  <c r="E6" i="93"/>
  <c r="F6" i="93"/>
  <c r="B7" i="93"/>
  <c r="C7" i="93"/>
  <c r="D7" i="93"/>
  <c r="E7" i="93"/>
  <c r="F7" i="93"/>
  <c r="B8" i="93"/>
  <c r="C8" i="93"/>
  <c r="D8" i="93"/>
  <c r="E8" i="93"/>
  <c r="F8" i="93"/>
  <c r="B9" i="93"/>
  <c r="C9" i="93"/>
  <c r="D9" i="93"/>
  <c r="E9" i="93"/>
  <c r="F9" i="93"/>
  <c r="E18" i="43"/>
  <c r="C13" i="127"/>
  <c r="I32" i="167" l="1"/>
  <c r="C1" i="93"/>
  <c r="C1" i="86"/>
  <c r="I4" i="43"/>
  <c r="C2" i="167"/>
  <c r="B1" i="128" l="1"/>
  <c r="B1" i="96"/>
  <c r="Q8" i="128"/>
  <c r="C10" i="128"/>
  <c r="C13" i="128"/>
  <c r="C13" i="137"/>
  <c r="C10" i="135"/>
  <c r="C13" i="135"/>
  <c r="C14" i="135"/>
  <c r="C15" i="135"/>
  <c r="C16" i="135"/>
  <c r="B1" i="148"/>
  <c r="C34" i="86"/>
  <c r="D34" i="86"/>
  <c r="E34" i="86"/>
  <c r="F34" i="86"/>
  <c r="C53" i="86"/>
  <c r="D53" i="86"/>
  <c r="E53" i="86"/>
  <c r="F53" i="86"/>
  <c r="C93" i="86"/>
  <c r="D93" i="86"/>
  <c r="E93" i="86"/>
  <c r="F93" i="86"/>
  <c r="C90" i="86"/>
  <c r="C73" i="86"/>
  <c r="C4" i="86"/>
  <c r="C21" i="86"/>
  <c r="C30" i="86"/>
  <c r="C64" i="86"/>
  <c r="C68" i="86"/>
  <c r="C11" i="86"/>
  <c r="C91" i="86"/>
  <c r="C20" i="86"/>
  <c r="C45" i="86"/>
  <c r="C31" i="86"/>
  <c r="C79" i="86"/>
  <c r="C49" i="86"/>
  <c r="C28" i="86"/>
  <c r="C59" i="86"/>
  <c r="C10" i="86"/>
  <c r="C33" i="86"/>
  <c r="C25" i="86"/>
  <c r="C55" i="86"/>
  <c r="C27" i="86"/>
  <c r="C26" i="86"/>
  <c r="C5" i="86"/>
  <c r="C37" i="86"/>
  <c r="C92" i="86"/>
  <c r="C14" i="86"/>
  <c r="D87" i="86"/>
  <c r="E87" i="86"/>
  <c r="F87" i="86"/>
  <c r="D88" i="86"/>
  <c r="E88" i="86"/>
  <c r="F88" i="86"/>
  <c r="D89" i="86"/>
  <c r="E89" i="86"/>
  <c r="F89" i="86"/>
  <c r="D15" i="86"/>
  <c r="E15" i="86"/>
  <c r="F15" i="86"/>
  <c r="D90" i="86"/>
  <c r="E90" i="86"/>
  <c r="F90" i="86"/>
  <c r="D73" i="86"/>
  <c r="E73" i="86"/>
  <c r="F73" i="86"/>
  <c r="D4" i="86"/>
  <c r="E4" i="86"/>
  <c r="F4" i="86"/>
  <c r="D21" i="86"/>
  <c r="E21" i="86"/>
  <c r="F21" i="86"/>
  <c r="D30" i="86"/>
  <c r="E30" i="86"/>
  <c r="F30" i="86"/>
  <c r="D64" i="86"/>
  <c r="E64" i="86"/>
  <c r="F64" i="86"/>
  <c r="D68" i="86"/>
  <c r="E68" i="86"/>
  <c r="F68" i="86"/>
  <c r="D11" i="86"/>
  <c r="E11" i="86"/>
  <c r="F11" i="86"/>
  <c r="D91" i="86"/>
  <c r="E91" i="86"/>
  <c r="F91" i="86"/>
  <c r="D20" i="86"/>
  <c r="E20" i="86"/>
  <c r="F20" i="86"/>
  <c r="D45" i="86"/>
  <c r="E45" i="86"/>
  <c r="F45" i="86"/>
  <c r="D31" i="86"/>
  <c r="E31" i="86"/>
  <c r="F31" i="86"/>
  <c r="D79" i="86"/>
  <c r="E79" i="86"/>
  <c r="F79" i="86"/>
  <c r="D49" i="86"/>
  <c r="E49" i="86"/>
  <c r="F49" i="86"/>
  <c r="D28" i="86"/>
  <c r="E28" i="86"/>
  <c r="F28" i="86"/>
  <c r="D59" i="86"/>
  <c r="E59" i="86"/>
  <c r="F59" i="86"/>
  <c r="D10" i="86"/>
  <c r="E10" i="86"/>
  <c r="F10" i="86"/>
  <c r="D33" i="86"/>
  <c r="E33" i="86"/>
  <c r="F33" i="86"/>
  <c r="D25" i="86"/>
  <c r="E25" i="86"/>
  <c r="F25" i="86"/>
  <c r="D55" i="86"/>
  <c r="E55" i="86"/>
  <c r="F55" i="86"/>
  <c r="D27" i="86"/>
  <c r="E27" i="86"/>
  <c r="F27" i="86"/>
  <c r="D26" i="86"/>
  <c r="E26" i="86"/>
  <c r="F26" i="86"/>
  <c r="D5" i="86"/>
  <c r="E5" i="86"/>
  <c r="F5" i="86"/>
  <c r="D37" i="86"/>
  <c r="E37" i="86"/>
  <c r="F37" i="86"/>
  <c r="D92" i="86"/>
  <c r="E92" i="86"/>
  <c r="F92" i="86"/>
  <c r="D14" i="86"/>
  <c r="E14" i="86"/>
  <c r="F14" i="86"/>
  <c r="C13" i="126"/>
  <c r="C14" i="126"/>
  <c r="C15" i="126"/>
  <c r="C16" i="126"/>
  <c r="C17" i="126"/>
  <c r="C18" i="126"/>
  <c r="C19" i="126"/>
  <c r="C20" i="126"/>
  <c r="G26" i="86" l="1"/>
  <c r="G37" i="86"/>
  <c r="G93" i="86"/>
  <c r="G55" i="86"/>
  <c r="G68" i="86"/>
  <c r="G21" i="86"/>
  <c r="G91" i="86"/>
  <c r="G59" i="86"/>
  <c r="G30" i="86"/>
  <c r="G4" i="86"/>
  <c r="G88" i="86"/>
  <c r="G33" i="86"/>
  <c r="G90" i="86"/>
  <c r="G64" i="86"/>
  <c r="G28" i="86"/>
  <c r="G73" i="86"/>
  <c r="G11" i="86"/>
  <c r="G25" i="86"/>
  <c r="G20" i="86"/>
  <c r="G27" i="86"/>
  <c r="G31" i="86"/>
  <c r="G89" i="86"/>
  <c r="G10" i="86"/>
  <c r="G45" i="86"/>
  <c r="G87" i="86"/>
  <c r="G92" i="86"/>
  <c r="G14" i="86"/>
  <c r="G49" i="86"/>
  <c r="G15" i="86"/>
  <c r="G79" i="86"/>
  <c r="G53" i="86"/>
  <c r="G5" i="86"/>
  <c r="G34" i="86"/>
  <c r="B1" i="166"/>
  <c r="B1" i="165"/>
  <c r="B1" i="164"/>
  <c r="B1" i="163"/>
  <c r="B1" i="17"/>
  <c r="B1" i="16"/>
  <c r="B1" i="129"/>
  <c r="B1" i="10"/>
  <c r="B1" i="126"/>
  <c r="B1" i="117"/>
  <c r="B1" i="113"/>
  <c r="B1" i="119"/>
  <c r="B1" i="138"/>
  <c r="B1" i="123"/>
  <c r="B1" i="125"/>
  <c r="B1" i="24"/>
  <c r="B1" i="133"/>
  <c r="B1" i="12"/>
  <c r="B1" i="6"/>
  <c r="B1" i="127"/>
  <c r="B1" i="118"/>
  <c r="B1" i="134"/>
  <c r="B1" i="135"/>
  <c r="B1" i="124"/>
  <c r="B1" i="137"/>
  <c r="B1" i="97"/>
  <c r="B1" i="154"/>
  <c r="B1" i="130"/>
  <c r="B1" i="100"/>
  <c r="C13" i="166"/>
  <c r="C14" i="166"/>
  <c r="C15" i="166"/>
  <c r="C16" i="166"/>
  <c r="C17" i="166"/>
  <c r="C18" i="166"/>
  <c r="C19" i="166"/>
  <c r="C20" i="166"/>
  <c r="C13" i="164"/>
  <c r="C14" i="164"/>
  <c r="C15" i="164"/>
  <c r="C16" i="164"/>
  <c r="C17" i="164"/>
  <c r="C18" i="164"/>
  <c r="C19" i="164"/>
  <c r="C20" i="164"/>
  <c r="C13" i="17"/>
  <c r="C14" i="17"/>
  <c r="C15" i="17"/>
  <c r="C16" i="17"/>
  <c r="C17" i="17"/>
  <c r="C18" i="17"/>
  <c r="C19" i="17"/>
  <c r="C20" i="17"/>
  <c r="C13" i="129"/>
  <c r="C14" i="129"/>
  <c r="C15" i="129"/>
  <c r="C16" i="129"/>
  <c r="C17" i="129"/>
  <c r="C18" i="129"/>
  <c r="C19" i="129"/>
  <c r="C20" i="129"/>
  <c r="C13" i="113"/>
  <c r="C14" i="113"/>
  <c r="C15" i="113"/>
  <c r="C16" i="113"/>
  <c r="C17" i="113"/>
  <c r="C18" i="113"/>
  <c r="C19" i="113"/>
  <c r="C20" i="113"/>
  <c r="C13" i="138"/>
  <c r="C14" i="138"/>
  <c r="C15" i="138"/>
  <c r="C16" i="138"/>
  <c r="C17" i="138"/>
  <c r="C18" i="138"/>
  <c r="C19" i="138"/>
  <c r="C20" i="138"/>
  <c r="C13" i="125"/>
  <c r="C14" i="125"/>
  <c r="C15" i="125"/>
  <c r="C16" i="125"/>
  <c r="C17" i="125"/>
  <c r="C18" i="125"/>
  <c r="C19" i="125"/>
  <c r="C20" i="125"/>
  <c r="C13" i="133"/>
  <c r="C14" i="133"/>
  <c r="C15" i="133"/>
  <c r="C16" i="133"/>
  <c r="C17" i="133"/>
  <c r="C18" i="133"/>
  <c r="C19" i="133"/>
  <c r="C20" i="133"/>
  <c r="C14" i="128"/>
  <c r="C15" i="128"/>
  <c r="C16" i="128"/>
  <c r="C17" i="128"/>
  <c r="C18" i="128"/>
  <c r="C19" i="128"/>
  <c r="C20" i="128"/>
  <c r="C14" i="127"/>
  <c r="C15" i="127"/>
  <c r="C16" i="127"/>
  <c r="C17" i="127"/>
  <c r="C18" i="127"/>
  <c r="C19" i="127"/>
  <c r="C20" i="127"/>
  <c r="C13" i="134"/>
  <c r="C14" i="134"/>
  <c r="C15" i="134"/>
  <c r="C16" i="134"/>
  <c r="C17" i="134"/>
  <c r="C18" i="134"/>
  <c r="C19" i="134"/>
  <c r="C20" i="134"/>
  <c r="C17" i="135"/>
  <c r="C18" i="135"/>
  <c r="C19" i="135"/>
  <c r="C20" i="135"/>
  <c r="C14" i="137"/>
  <c r="C15" i="137"/>
  <c r="C16" i="137"/>
  <c r="C17" i="137"/>
  <c r="C18" i="137"/>
  <c r="C19" i="137"/>
  <c r="C20" i="137"/>
  <c r="C13" i="154"/>
  <c r="C14" i="154"/>
  <c r="C15" i="154"/>
  <c r="C16" i="154"/>
  <c r="C17" i="154"/>
  <c r="C18" i="154"/>
  <c r="C19" i="154"/>
  <c r="C20" i="154"/>
  <c r="C13" i="130"/>
  <c r="C14" i="130"/>
  <c r="C15" i="130"/>
  <c r="C16" i="130"/>
  <c r="C17" i="130"/>
  <c r="C18" i="130"/>
  <c r="C19" i="130"/>
  <c r="C20" i="130"/>
  <c r="L14" i="43"/>
  <c r="M14" i="43"/>
  <c r="K14" i="43"/>
  <c r="J14" i="43"/>
  <c r="I14" i="43"/>
  <c r="H14" i="43"/>
  <c r="M19" i="43"/>
  <c r="L19" i="43"/>
  <c r="K19" i="43"/>
  <c r="J19" i="43"/>
  <c r="I19" i="43"/>
  <c r="H19" i="43"/>
  <c r="D46" i="86"/>
  <c r="E46" i="86"/>
  <c r="F46" i="86"/>
  <c r="D47" i="86"/>
  <c r="E47" i="86"/>
  <c r="F47" i="86"/>
  <c r="D6" i="86"/>
  <c r="E6" i="86"/>
  <c r="F6" i="86"/>
  <c r="D40" i="86"/>
  <c r="E40" i="86"/>
  <c r="F40" i="86"/>
  <c r="D96" i="86"/>
  <c r="E96" i="86"/>
  <c r="F96" i="86"/>
  <c r="D133" i="86"/>
  <c r="E133" i="86"/>
  <c r="F133" i="86"/>
  <c r="D124" i="86"/>
  <c r="E124" i="86"/>
  <c r="F124" i="86"/>
  <c r="D125" i="86"/>
  <c r="E125" i="86"/>
  <c r="F125" i="86"/>
  <c r="C46" i="86"/>
  <c r="C47" i="86"/>
  <c r="C6" i="86"/>
  <c r="C40" i="86"/>
  <c r="C96" i="86"/>
  <c r="C133" i="86"/>
  <c r="C124" i="86"/>
  <c r="C125" i="86"/>
  <c r="D83" i="86"/>
  <c r="E83" i="86"/>
  <c r="F83" i="86"/>
  <c r="D63" i="86"/>
  <c r="E63" i="86"/>
  <c r="F63" i="86"/>
  <c r="D81" i="86"/>
  <c r="E81" i="86"/>
  <c r="F81" i="86"/>
  <c r="D122" i="86"/>
  <c r="E122" i="86"/>
  <c r="F122" i="86"/>
  <c r="D123" i="86"/>
  <c r="E123" i="86"/>
  <c r="F123" i="86"/>
  <c r="C83" i="86"/>
  <c r="C63" i="86"/>
  <c r="C81" i="86"/>
  <c r="C122" i="86"/>
  <c r="C123" i="86"/>
  <c r="C14" i="43"/>
  <c r="D29" i="167" s="1"/>
  <c r="C10" i="166"/>
  <c r="C19" i="43"/>
  <c r="C10" i="164"/>
  <c r="T21" i="166"/>
  <c r="N14" i="43" s="1"/>
  <c r="T18" i="166"/>
  <c r="T17" i="166"/>
  <c r="T16" i="166"/>
  <c r="T15" i="166"/>
  <c r="T14" i="166"/>
  <c r="Q8" i="166"/>
  <c r="T21" i="164"/>
  <c r="N19" i="43" s="1"/>
  <c r="T18" i="164"/>
  <c r="T17" i="164"/>
  <c r="T16" i="164"/>
  <c r="T15" i="164"/>
  <c r="T14" i="164"/>
  <c r="Q8" i="164"/>
  <c r="M23" i="165"/>
  <c r="F14" i="43" s="1"/>
  <c r="L23" i="165"/>
  <c r="E14" i="43" s="1"/>
  <c r="K23" i="165"/>
  <c r="O20" i="165"/>
  <c r="O19" i="165"/>
  <c r="O18" i="165"/>
  <c r="O17" i="165"/>
  <c r="O16" i="165"/>
  <c r="O15" i="165"/>
  <c r="O14" i="165"/>
  <c r="O13" i="165"/>
  <c r="Q8" i="165"/>
  <c r="M23" i="163"/>
  <c r="F19" i="43" s="1"/>
  <c r="L23" i="163"/>
  <c r="E19" i="43" s="1"/>
  <c r="K23" i="163"/>
  <c r="O20" i="163"/>
  <c r="O19" i="163"/>
  <c r="O18" i="163"/>
  <c r="O17" i="163"/>
  <c r="O16" i="163"/>
  <c r="O15" i="163"/>
  <c r="O14" i="163"/>
  <c r="O13" i="163"/>
  <c r="Q8" i="163"/>
  <c r="Q8" i="17"/>
  <c r="Q8" i="16"/>
  <c r="Q8" i="129"/>
  <c r="Q8" i="10"/>
  <c r="Q8" i="126"/>
  <c r="Q8" i="117"/>
  <c r="Q8" i="113"/>
  <c r="Q8" i="119"/>
  <c r="Q8" i="138"/>
  <c r="Q8" i="123"/>
  <c r="Q8" i="125"/>
  <c r="Q8" i="24"/>
  <c r="Q8" i="133"/>
  <c r="Q8" i="12"/>
  <c r="Q8" i="6"/>
  <c r="Q8" i="127"/>
  <c r="Q8" i="118"/>
  <c r="Q8" i="134"/>
  <c r="Q8" i="96"/>
  <c r="Q8" i="135"/>
  <c r="Q8" i="124"/>
  <c r="Q8" i="137"/>
  <c r="Q8" i="97"/>
  <c r="Q8" i="154"/>
  <c r="Q8" i="148"/>
  <c r="Q8" i="130"/>
  <c r="Q8" i="100"/>
  <c r="C11" i="43"/>
  <c r="C10" i="17"/>
  <c r="C13" i="43"/>
  <c r="C10" i="129"/>
  <c r="C20" i="43"/>
  <c r="C10" i="126"/>
  <c r="C10" i="113"/>
  <c r="C5" i="43"/>
  <c r="C7" i="43"/>
  <c r="C10" i="138"/>
  <c r="C9" i="43"/>
  <c r="C10" i="125"/>
  <c r="C10" i="130"/>
  <c r="C10" i="154"/>
  <c r="C10" i="137"/>
  <c r="C6" i="43"/>
  <c r="C10" i="133"/>
  <c r="C10" i="134"/>
  <c r="C10" i="127"/>
  <c r="C15" i="43"/>
  <c r="C17" i="43"/>
  <c r="C12" i="43"/>
  <c r="C16" i="43"/>
  <c r="C18" i="43"/>
  <c r="C8" i="43"/>
  <c r="C10" i="43"/>
  <c r="D66" i="86"/>
  <c r="E66" i="86"/>
  <c r="F66" i="86"/>
  <c r="D41" i="86"/>
  <c r="E41" i="86"/>
  <c r="F41" i="86"/>
  <c r="D12" i="86"/>
  <c r="E12" i="86"/>
  <c r="F12" i="86"/>
  <c r="D57" i="86"/>
  <c r="E57" i="86"/>
  <c r="F57" i="86"/>
  <c r="D94" i="86"/>
  <c r="E94" i="86"/>
  <c r="F94" i="86"/>
  <c r="D121" i="86"/>
  <c r="E121" i="86"/>
  <c r="F121" i="86"/>
  <c r="C66" i="86"/>
  <c r="C41" i="86"/>
  <c r="C12" i="86"/>
  <c r="C57" i="86"/>
  <c r="C94" i="86"/>
  <c r="C121" i="86"/>
  <c r="D56" i="86"/>
  <c r="E56" i="86"/>
  <c r="F56" i="86"/>
  <c r="D52" i="86"/>
  <c r="E52" i="86"/>
  <c r="F52" i="86"/>
  <c r="D69" i="86"/>
  <c r="E69" i="86"/>
  <c r="F69" i="86"/>
  <c r="D70" i="86"/>
  <c r="E70" i="86"/>
  <c r="F70" i="86"/>
  <c r="D29" i="86"/>
  <c r="E29" i="86"/>
  <c r="F29" i="86"/>
  <c r="D67" i="86"/>
  <c r="E67" i="86"/>
  <c r="F67" i="86"/>
  <c r="D118" i="86"/>
  <c r="E118" i="86"/>
  <c r="F118" i="86"/>
  <c r="D119" i="86"/>
  <c r="E119" i="86"/>
  <c r="F119" i="86"/>
  <c r="D120" i="86"/>
  <c r="E120" i="86"/>
  <c r="F120" i="86"/>
  <c r="C56" i="86"/>
  <c r="C52" i="86"/>
  <c r="C69" i="86"/>
  <c r="C70" i="86"/>
  <c r="C29" i="86"/>
  <c r="C67" i="86"/>
  <c r="C118" i="86"/>
  <c r="C119" i="86"/>
  <c r="C120" i="86"/>
  <c r="M18" i="43"/>
  <c r="L18" i="43"/>
  <c r="K8" i="43"/>
  <c r="J8" i="43"/>
  <c r="I8" i="43"/>
  <c r="K18" i="43"/>
  <c r="J18" i="43"/>
  <c r="I18" i="43"/>
  <c r="H18" i="43"/>
  <c r="H8" i="43"/>
  <c r="M8" i="43"/>
  <c r="L8" i="43"/>
  <c r="T21" i="154"/>
  <c r="N8" i="43" s="1"/>
  <c r="T18" i="154"/>
  <c r="T17" i="154"/>
  <c r="T16" i="154"/>
  <c r="T15" i="154"/>
  <c r="T14" i="154"/>
  <c r="M23" i="148"/>
  <c r="F8" i="43" s="1"/>
  <c r="L23" i="148"/>
  <c r="E8" i="43" s="1"/>
  <c r="K23" i="148"/>
  <c r="O20" i="148"/>
  <c r="O19" i="148"/>
  <c r="F127" i="86"/>
  <c r="E127" i="86"/>
  <c r="D127" i="86"/>
  <c r="F102" i="86"/>
  <c r="E102" i="86"/>
  <c r="D102" i="86"/>
  <c r="F58" i="86"/>
  <c r="E58" i="86"/>
  <c r="D58" i="86"/>
  <c r="F130" i="86"/>
  <c r="E130" i="86"/>
  <c r="D130" i="86"/>
  <c r="F61" i="86"/>
  <c r="E61" i="86"/>
  <c r="D61" i="86"/>
  <c r="C127" i="86"/>
  <c r="C102" i="86"/>
  <c r="C58" i="86"/>
  <c r="C130" i="86"/>
  <c r="C61" i="86"/>
  <c r="F117" i="86"/>
  <c r="E117" i="86"/>
  <c r="D117" i="86"/>
  <c r="F116" i="86"/>
  <c r="E116" i="86"/>
  <c r="D116" i="86"/>
  <c r="F106" i="86"/>
  <c r="E106" i="86"/>
  <c r="D106" i="86"/>
  <c r="F32" i="86"/>
  <c r="E32" i="86"/>
  <c r="D32" i="86"/>
  <c r="F24" i="86"/>
  <c r="E24" i="86"/>
  <c r="D24" i="86"/>
  <c r="C117" i="86"/>
  <c r="C116" i="86"/>
  <c r="C106" i="86"/>
  <c r="C88" i="86"/>
  <c r="C32" i="86"/>
  <c r="C24" i="86"/>
  <c r="F126" i="86"/>
  <c r="E126" i="86"/>
  <c r="D126" i="86"/>
  <c r="F71" i="86"/>
  <c r="E71" i="86"/>
  <c r="D71" i="86"/>
  <c r="F86" i="86"/>
  <c r="E86" i="86"/>
  <c r="D86" i="86"/>
  <c r="F8" i="86"/>
  <c r="E8" i="86"/>
  <c r="D8" i="86"/>
  <c r="F101" i="86"/>
  <c r="E101" i="86"/>
  <c r="D101" i="86"/>
  <c r="C126" i="86"/>
  <c r="C71" i="86"/>
  <c r="C86" i="86"/>
  <c r="C8" i="86"/>
  <c r="C101" i="86"/>
  <c r="F115" i="86"/>
  <c r="E115" i="86"/>
  <c r="D115" i="86"/>
  <c r="F114" i="86"/>
  <c r="E114" i="86"/>
  <c r="D114" i="86"/>
  <c r="F132" i="86"/>
  <c r="E132" i="86"/>
  <c r="D132" i="86"/>
  <c r="F16" i="86"/>
  <c r="E16" i="86"/>
  <c r="D16" i="86"/>
  <c r="F39" i="86"/>
  <c r="E39" i="86"/>
  <c r="D39" i="86"/>
  <c r="F36" i="86"/>
  <c r="E36" i="86"/>
  <c r="D36" i="86"/>
  <c r="F42" i="86"/>
  <c r="E42" i="86"/>
  <c r="D42" i="86"/>
  <c r="C115" i="86"/>
  <c r="C114" i="86"/>
  <c r="C132" i="86"/>
  <c r="C16" i="86"/>
  <c r="C39" i="86"/>
  <c r="C36" i="86"/>
  <c r="C42" i="86"/>
  <c r="F129" i="86"/>
  <c r="E129" i="86"/>
  <c r="D129" i="86"/>
  <c r="F108" i="86"/>
  <c r="E108" i="86"/>
  <c r="D108" i="86"/>
  <c r="F131" i="86"/>
  <c r="E131" i="86"/>
  <c r="D131" i="86"/>
  <c r="F44" i="86"/>
  <c r="E44" i="86"/>
  <c r="D44" i="86"/>
  <c r="F51" i="86"/>
  <c r="E51" i="86"/>
  <c r="D51" i="86"/>
  <c r="F54" i="86"/>
  <c r="E54" i="86"/>
  <c r="D54" i="86"/>
  <c r="C129" i="86"/>
  <c r="C108" i="86"/>
  <c r="C131" i="86"/>
  <c r="C44" i="86"/>
  <c r="C51" i="86"/>
  <c r="C54" i="86"/>
  <c r="F113" i="86"/>
  <c r="E113" i="86"/>
  <c r="D113" i="86"/>
  <c r="F112" i="86"/>
  <c r="E112" i="86"/>
  <c r="D112" i="86"/>
  <c r="F60" i="86"/>
  <c r="E60" i="86"/>
  <c r="D60" i="86"/>
  <c r="F38" i="86"/>
  <c r="E38" i="86"/>
  <c r="D38" i="86"/>
  <c r="F97" i="86"/>
  <c r="E97" i="86"/>
  <c r="D97" i="86"/>
  <c r="C113" i="86"/>
  <c r="C112" i="86"/>
  <c r="C60" i="86"/>
  <c r="C38" i="86"/>
  <c r="C97" i="86"/>
  <c r="F84" i="86"/>
  <c r="E84" i="86"/>
  <c r="D84" i="86"/>
  <c r="F82" i="86"/>
  <c r="E82" i="86"/>
  <c r="D82" i="86"/>
  <c r="F85" i="86"/>
  <c r="E85" i="86"/>
  <c r="D85" i="86"/>
  <c r="F65" i="86"/>
  <c r="E65" i="86"/>
  <c r="D65" i="86"/>
  <c r="F50" i="86"/>
  <c r="E50" i="86"/>
  <c r="D50" i="86"/>
  <c r="F48" i="86"/>
  <c r="E48" i="86"/>
  <c r="D48" i="86"/>
  <c r="F80" i="86"/>
  <c r="E80" i="86"/>
  <c r="D80" i="86"/>
  <c r="C84" i="86"/>
  <c r="C82" i="86"/>
  <c r="C85" i="86"/>
  <c r="C65" i="86"/>
  <c r="C50" i="86"/>
  <c r="C48" i="86"/>
  <c r="C80" i="86"/>
  <c r="F104" i="86"/>
  <c r="E104" i="86"/>
  <c r="D104" i="86"/>
  <c r="F95" i="86"/>
  <c r="E95" i="86"/>
  <c r="D95" i="86"/>
  <c r="F100" i="86"/>
  <c r="E100" i="86"/>
  <c r="D100" i="86"/>
  <c r="F3" i="86"/>
  <c r="E3" i="86"/>
  <c r="D3" i="86"/>
  <c r="F17" i="86"/>
  <c r="E17" i="86"/>
  <c r="D17" i="86"/>
  <c r="F23" i="86"/>
  <c r="E23" i="86"/>
  <c r="D23" i="86"/>
  <c r="F75" i="86"/>
  <c r="E75" i="86"/>
  <c r="D75" i="86"/>
  <c r="C104" i="86"/>
  <c r="C95" i="86"/>
  <c r="C100" i="86"/>
  <c r="C3" i="86"/>
  <c r="C17" i="86"/>
  <c r="C23" i="86"/>
  <c r="C75" i="86"/>
  <c r="F111" i="86"/>
  <c r="E111" i="86"/>
  <c r="D111" i="86"/>
  <c r="F110" i="86"/>
  <c r="E110" i="86"/>
  <c r="D110" i="86"/>
  <c r="F105" i="86"/>
  <c r="E105" i="86"/>
  <c r="D105" i="86"/>
  <c r="F99" i="86"/>
  <c r="E99" i="86"/>
  <c r="D99" i="86"/>
  <c r="C111" i="86"/>
  <c r="C110" i="86"/>
  <c r="C105" i="86"/>
  <c r="C99" i="86"/>
  <c r="C87" i="86"/>
  <c r="C89" i="86"/>
  <c r="F128" i="86"/>
  <c r="E128" i="86"/>
  <c r="D128" i="86"/>
  <c r="F107" i="86"/>
  <c r="E107" i="86"/>
  <c r="D107" i="86"/>
  <c r="F103" i="86"/>
  <c r="E103" i="86"/>
  <c r="D103" i="86"/>
  <c r="F18" i="86"/>
  <c r="E18" i="86"/>
  <c r="D18" i="86"/>
  <c r="F43" i="86"/>
  <c r="E43" i="86"/>
  <c r="D43" i="86"/>
  <c r="F22" i="86"/>
  <c r="E22" i="86"/>
  <c r="D22" i="86"/>
  <c r="F35" i="86"/>
  <c r="E35" i="86"/>
  <c r="D35" i="86"/>
  <c r="C128" i="86"/>
  <c r="C107" i="86"/>
  <c r="C103" i="86"/>
  <c r="C18" i="86"/>
  <c r="C43" i="86"/>
  <c r="C22" i="86"/>
  <c r="C35" i="86"/>
  <c r="F72" i="86"/>
  <c r="E72" i="86"/>
  <c r="D72" i="86"/>
  <c r="F76" i="86"/>
  <c r="E76" i="86"/>
  <c r="D76" i="86"/>
  <c r="F13" i="86"/>
  <c r="E13" i="86"/>
  <c r="D13" i="86"/>
  <c r="F74" i="86"/>
  <c r="E74" i="86"/>
  <c r="D74" i="86"/>
  <c r="F9" i="86"/>
  <c r="E9" i="86"/>
  <c r="D9" i="86"/>
  <c r="F98" i="86"/>
  <c r="E98" i="86"/>
  <c r="D98" i="86"/>
  <c r="F77" i="86"/>
  <c r="E77" i="86"/>
  <c r="D77" i="86"/>
  <c r="F19" i="86"/>
  <c r="E19" i="86"/>
  <c r="D19" i="86"/>
  <c r="C72" i="86"/>
  <c r="C76" i="86"/>
  <c r="C13" i="86"/>
  <c r="C74" i="86"/>
  <c r="C9" i="86"/>
  <c r="C98" i="86"/>
  <c r="C77" i="86"/>
  <c r="C19" i="86"/>
  <c r="F109" i="86"/>
  <c r="E109" i="86"/>
  <c r="D109" i="86"/>
  <c r="F62" i="86"/>
  <c r="E62" i="86"/>
  <c r="D62" i="86"/>
  <c r="F78" i="86"/>
  <c r="E78" i="86"/>
  <c r="D78" i="86"/>
  <c r="F7" i="86"/>
  <c r="E7" i="86"/>
  <c r="D7" i="86"/>
  <c r="C109" i="86"/>
  <c r="C62" i="86"/>
  <c r="C78" i="86"/>
  <c r="C15" i="86"/>
  <c r="C7" i="86"/>
  <c r="M3" i="146"/>
  <c r="L3" i="146"/>
  <c r="K3" i="146"/>
  <c r="J3" i="146"/>
  <c r="I3" i="146"/>
  <c r="H3" i="146"/>
  <c r="M2" i="146"/>
  <c r="L2" i="146"/>
  <c r="K2" i="146"/>
  <c r="J2" i="146"/>
  <c r="I2" i="146"/>
  <c r="H2" i="146"/>
  <c r="M1" i="146"/>
  <c r="L1" i="146"/>
  <c r="K1" i="146"/>
  <c r="J1" i="146"/>
  <c r="I1" i="146"/>
  <c r="H1" i="146"/>
  <c r="E2" i="146"/>
  <c r="M23" i="97"/>
  <c r="F1" i="146" s="1"/>
  <c r="L23" i="97"/>
  <c r="K23" i="97"/>
  <c r="M23" i="124"/>
  <c r="F16" i="43" s="1"/>
  <c r="L23" i="124"/>
  <c r="K23" i="124"/>
  <c r="M23" i="96"/>
  <c r="F12" i="43" s="1"/>
  <c r="L23" i="96"/>
  <c r="K23" i="96"/>
  <c r="M23" i="12"/>
  <c r="F6" i="43" s="1"/>
  <c r="L23" i="12"/>
  <c r="K23" i="12"/>
  <c r="M23" i="100"/>
  <c r="L23" i="100"/>
  <c r="K23" i="100"/>
  <c r="M23" i="10"/>
  <c r="F13" i="43" s="1"/>
  <c r="L23" i="10"/>
  <c r="K23" i="10"/>
  <c r="M23" i="6"/>
  <c r="F15" i="43" s="1"/>
  <c r="L23" i="6"/>
  <c r="K23" i="6"/>
  <c r="M23" i="118"/>
  <c r="F17" i="43" s="1"/>
  <c r="L23" i="118"/>
  <c r="K23" i="118"/>
  <c r="D17" i="43" s="1"/>
  <c r="M23" i="123"/>
  <c r="F7" i="43" s="1"/>
  <c r="L23" i="123"/>
  <c r="K23" i="123"/>
  <c r="M23" i="117"/>
  <c r="L23" i="117"/>
  <c r="E20" i="43" s="1"/>
  <c r="K23" i="117"/>
  <c r="D20" i="43" s="1"/>
  <c r="M23" i="24"/>
  <c r="L23" i="24"/>
  <c r="K23" i="24"/>
  <c r="M23" i="119"/>
  <c r="L23" i="119"/>
  <c r="K23" i="119"/>
  <c r="D5" i="43" s="1"/>
  <c r="M23" i="16"/>
  <c r="F11" i="43" s="1"/>
  <c r="L23" i="16"/>
  <c r="K23" i="16"/>
  <c r="F3" i="146"/>
  <c r="H11" i="43"/>
  <c r="I11" i="43"/>
  <c r="J11" i="43"/>
  <c r="K11" i="43"/>
  <c r="L11" i="43"/>
  <c r="M11" i="43"/>
  <c r="H5" i="43"/>
  <c r="I5" i="43"/>
  <c r="J5" i="43"/>
  <c r="K5" i="43"/>
  <c r="L5" i="43"/>
  <c r="M5" i="43"/>
  <c r="H9" i="43"/>
  <c r="I9" i="43"/>
  <c r="J9" i="43"/>
  <c r="K9" i="43"/>
  <c r="L9" i="43"/>
  <c r="M9" i="43"/>
  <c r="H20" i="43"/>
  <c r="I20" i="43"/>
  <c r="J20" i="43"/>
  <c r="K20" i="43"/>
  <c r="L20" i="43"/>
  <c r="M20" i="43"/>
  <c r="H7" i="43"/>
  <c r="I7" i="43"/>
  <c r="J7" i="43"/>
  <c r="K7" i="43"/>
  <c r="L7" i="43"/>
  <c r="M7" i="43"/>
  <c r="H17" i="43"/>
  <c r="I17" i="43"/>
  <c r="J17" i="43"/>
  <c r="K17" i="43"/>
  <c r="L17" i="43"/>
  <c r="M17" i="43"/>
  <c r="H15" i="43"/>
  <c r="I15" i="43"/>
  <c r="J15" i="43"/>
  <c r="K15" i="43"/>
  <c r="L15" i="43"/>
  <c r="M15" i="43"/>
  <c r="H13" i="43"/>
  <c r="I13" i="43"/>
  <c r="J13" i="43"/>
  <c r="K13" i="43"/>
  <c r="L13" i="43"/>
  <c r="M13" i="43"/>
  <c r="H6" i="43"/>
  <c r="I6" i="43"/>
  <c r="J6" i="43"/>
  <c r="K6" i="43"/>
  <c r="L6" i="43"/>
  <c r="M6" i="43"/>
  <c r="H12" i="43"/>
  <c r="I12" i="43"/>
  <c r="J12" i="43"/>
  <c r="K12" i="43"/>
  <c r="L12" i="43"/>
  <c r="M12" i="43"/>
  <c r="H16" i="43"/>
  <c r="I16" i="43"/>
  <c r="J16" i="43"/>
  <c r="K16" i="43"/>
  <c r="L16" i="43"/>
  <c r="M16" i="43"/>
  <c r="H10" i="43"/>
  <c r="I10" i="43"/>
  <c r="J10" i="43"/>
  <c r="K10" i="43"/>
  <c r="L10" i="43"/>
  <c r="M10" i="43"/>
  <c r="T18" i="17"/>
  <c r="T17" i="17"/>
  <c r="T16" i="17"/>
  <c r="T15" i="17"/>
  <c r="T14" i="17"/>
  <c r="T18" i="113"/>
  <c r="T17" i="113"/>
  <c r="T16" i="113"/>
  <c r="T15" i="113"/>
  <c r="T14" i="113"/>
  <c r="T18" i="125"/>
  <c r="T17" i="125"/>
  <c r="T16" i="125"/>
  <c r="T15" i="125"/>
  <c r="T14" i="125"/>
  <c r="T18" i="126"/>
  <c r="T17" i="126"/>
  <c r="T16" i="126"/>
  <c r="T15" i="126"/>
  <c r="T14" i="126"/>
  <c r="T18" i="138"/>
  <c r="T17" i="138"/>
  <c r="T16" i="138"/>
  <c r="T15" i="138"/>
  <c r="T14" i="138"/>
  <c r="T18" i="127"/>
  <c r="T17" i="127"/>
  <c r="T16" i="127"/>
  <c r="T15" i="127"/>
  <c r="T14" i="127"/>
  <c r="T18" i="128"/>
  <c r="T17" i="128"/>
  <c r="T16" i="128"/>
  <c r="T15" i="128"/>
  <c r="T14" i="128"/>
  <c r="T18" i="129"/>
  <c r="T17" i="129"/>
  <c r="T16" i="129"/>
  <c r="T15" i="129"/>
  <c r="T14" i="129"/>
  <c r="T18" i="130"/>
  <c r="T17" i="130"/>
  <c r="T16" i="130"/>
  <c r="T15" i="130"/>
  <c r="T14" i="130"/>
  <c r="T18" i="133"/>
  <c r="T17" i="133"/>
  <c r="T16" i="133"/>
  <c r="T15" i="133"/>
  <c r="T14" i="133"/>
  <c r="T18" i="134"/>
  <c r="T17" i="134"/>
  <c r="T16" i="134"/>
  <c r="T15" i="134"/>
  <c r="T14" i="134"/>
  <c r="T18" i="135"/>
  <c r="T17" i="135"/>
  <c r="T16" i="135"/>
  <c r="T15" i="135"/>
  <c r="T14" i="135"/>
  <c r="T18" i="137"/>
  <c r="T17" i="137"/>
  <c r="T16" i="137"/>
  <c r="T15" i="137"/>
  <c r="T14" i="137"/>
  <c r="F5" i="43"/>
  <c r="T21" i="138"/>
  <c r="N7" i="43" s="1"/>
  <c r="T21" i="137"/>
  <c r="N18" i="43" s="1"/>
  <c r="T21" i="135"/>
  <c r="N16" i="43" s="1"/>
  <c r="T21" i="134"/>
  <c r="N12" i="43" s="1"/>
  <c r="T21" i="133"/>
  <c r="N6" i="43" s="1"/>
  <c r="T21" i="130"/>
  <c r="N10" i="43" s="1"/>
  <c r="T21" i="129"/>
  <c r="N13" i="43" s="1"/>
  <c r="T21" i="128"/>
  <c r="N15" i="43" s="1"/>
  <c r="T21" i="127"/>
  <c r="N17" i="43" s="1"/>
  <c r="T21" i="126"/>
  <c r="N20" i="43" s="1"/>
  <c r="T21" i="125"/>
  <c r="N9" i="43" s="1"/>
  <c r="O20" i="124"/>
  <c r="O19" i="124"/>
  <c r="O18" i="124"/>
  <c r="O17" i="124"/>
  <c r="O16" i="124"/>
  <c r="O15" i="124"/>
  <c r="O14" i="124"/>
  <c r="O13" i="124"/>
  <c r="O20" i="123"/>
  <c r="O19" i="123"/>
  <c r="O18" i="123"/>
  <c r="O17" i="123"/>
  <c r="O16" i="123"/>
  <c r="O15" i="123"/>
  <c r="O14" i="123"/>
  <c r="O13" i="123"/>
  <c r="O20" i="119"/>
  <c r="O19" i="119"/>
  <c r="O18" i="119"/>
  <c r="O17" i="119"/>
  <c r="O16" i="119"/>
  <c r="O15" i="119"/>
  <c r="O14" i="119"/>
  <c r="O13" i="119"/>
  <c r="O20" i="118"/>
  <c r="O19" i="118"/>
  <c r="O18" i="118"/>
  <c r="O17" i="118"/>
  <c r="O16" i="118"/>
  <c r="O15" i="118"/>
  <c r="O14" i="118"/>
  <c r="O13" i="118"/>
  <c r="O20" i="117"/>
  <c r="O19" i="117"/>
  <c r="O18" i="117"/>
  <c r="O17" i="117"/>
  <c r="O16" i="117"/>
  <c r="O15" i="117"/>
  <c r="O14" i="117"/>
  <c r="O13" i="117"/>
  <c r="N1" i="146" l="1"/>
  <c r="D15" i="167"/>
  <c r="D55" i="167"/>
  <c r="D33" i="167"/>
  <c r="D47" i="167"/>
  <c r="D21" i="167"/>
  <c r="R22" i="97"/>
  <c r="G1" i="146" s="1"/>
  <c r="O1" i="146" s="1"/>
  <c r="E1" i="146"/>
  <c r="D41" i="167"/>
  <c r="D18" i="43"/>
  <c r="D1" i="146"/>
  <c r="D7" i="167"/>
  <c r="G57" i="86"/>
  <c r="G125" i="86"/>
  <c r="G130" i="86"/>
  <c r="G70" i="86"/>
  <c r="G43" i="86"/>
  <c r="G66" i="86"/>
  <c r="G3" i="86"/>
  <c r="G16" i="86"/>
  <c r="G67" i="86"/>
  <c r="G121" i="86"/>
  <c r="G69" i="86"/>
  <c r="G96" i="86"/>
  <c r="G74" i="86"/>
  <c r="G18" i="86"/>
  <c r="G105" i="86"/>
  <c r="G29" i="86"/>
  <c r="G124" i="86"/>
  <c r="G119" i="86"/>
  <c r="G81" i="86"/>
  <c r="G52" i="86"/>
  <c r="G123" i="86"/>
  <c r="G83" i="86"/>
  <c r="G40" i="86"/>
  <c r="G98" i="86"/>
  <c r="G99" i="86"/>
  <c r="G38" i="86"/>
  <c r="G101" i="86"/>
  <c r="G32" i="86"/>
  <c r="G61" i="86"/>
  <c r="G118" i="86"/>
  <c r="G63" i="86"/>
  <c r="G131" i="86"/>
  <c r="G132" i="86"/>
  <c r="G106" i="86"/>
  <c r="G58" i="86"/>
  <c r="G133" i="86"/>
  <c r="G54" i="86"/>
  <c r="G120" i="86"/>
  <c r="G122" i="86"/>
  <c r="G6" i="86"/>
  <c r="G86" i="86"/>
  <c r="F2" i="146"/>
  <c r="R22" i="24"/>
  <c r="R22" i="124"/>
  <c r="G94" i="86"/>
  <c r="G41" i="86"/>
  <c r="G44" i="86"/>
  <c r="R22" i="10"/>
  <c r="G13" i="43" s="1"/>
  <c r="O13" i="43" s="1"/>
  <c r="G65" i="86"/>
  <c r="R22" i="123"/>
  <c r="G9" i="86"/>
  <c r="R22" i="119"/>
  <c r="G39" i="86"/>
  <c r="G78" i="86"/>
  <c r="G13" i="86"/>
  <c r="G103" i="86"/>
  <c r="G100" i="86"/>
  <c r="G85" i="86"/>
  <c r="G60" i="86"/>
  <c r="G42" i="86"/>
  <c r="G50" i="86"/>
  <c r="G56" i="86"/>
  <c r="G46" i="86"/>
  <c r="G62" i="86"/>
  <c r="G76" i="86"/>
  <c r="G107" i="86"/>
  <c r="G110" i="86"/>
  <c r="G82" i="86"/>
  <c r="G112" i="86"/>
  <c r="G108" i="86"/>
  <c r="G114" i="86"/>
  <c r="G71" i="86"/>
  <c r="G116" i="86"/>
  <c r="G7" i="86"/>
  <c r="G23" i="86"/>
  <c r="G97" i="86"/>
  <c r="G24" i="86"/>
  <c r="G109" i="86"/>
  <c r="G72" i="86"/>
  <c r="G128" i="86"/>
  <c r="G111" i="86"/>
  <c r="G104" i="86"/>
  <c r="G84" i="86"/>
  <c r="G113" i="86"/>
  <c r="G129" i="86"/>
  <c r="G115" i="86"/>
  <c r="G126" i="86"/>
  <c r="G117" i="86"/>
  <c r="G127" i="86"/>
  <c r="R22" i="6"/>
  <c r="E16" i="43"/>
  <c r="G102" i="86"/>
  <c r="R22" i="100"/>
  <c r="G47" i="86"/>
  <c r="R22" i="165"/>
  <c r="G8" i="86"/>
  <c r="R22" i="96"/>
  <c r="G36" i="86"/>
  <c r="R22" i="12"/>
  <c r="R22" i="16"/>
  <c r="G48" i="86"/>
  <c r="G80" i="86"/>
  <c r="G12" i="86"/>
  <c r="R22" i="148"/>
  <c r="G22" i="86"/>
  <c r="G35" i="86"/>
  <c r="G77" i="86"/>
  <c r="G19" i="86"/>
  <c r="G95" i="86"/>
  <c r="G17" i="86"/>
  <c r="E7" i="43"/>
  <c r="G75" i="86"/>
  <c r="G51" i="86"/>
  <c r="R22" i="163"/>
  <c r="R22" i="117"/>
  <c r="E3" i="146"/>
  <c r="D19" i="43"/>
  <c r="D14" i="43"/>
  <c r="D11" i="43"/>
  <c r="D3" i="146"/>
  <c r="R22" i="118"/>
  <c r="D2" i="146"/>
  <c r="D8" i="43"/>
  <c r="N2" i="146"/>
  <c r="D16" i="43"/>
  <c r="E5" i="43"/>
  <c r="D7" i="43"/>
  <c r="E17" i="43"/>
  <c r="E13" i="43"/>
  <c r="F20" i="43"/>
  <c r="D6" i="43"/>
  <c r="G18" i="43" l="1"/>
  <c r="O18" i="43" s="1"/>
  <c r="G14" i="43"/>
  <c r="O14" i="43" s="1"/>
  <c r="T23" i="166"/>
  <c r="T25" i="166" s="1"/>
  <c r="G19" i="43"/>
  <c r="O19" i="43" s="1"/>
  <c r="T23" i="164"/>
  <c r="T25" i="164" s="1"/>
  <c r="G8" i="43"/>
  <c r="O8" i="43" s="1"/>
  <c r="T23" i="154"/>
  <c r="T25" i="154" s="1"/>
  <c r="G2" i="146"/>
  <c r="O2" i="146" s="1"/>
  <c r="G3" i="146"/>
  <c r="O3" i="146" s="1"/>
  <c r="G16" i="43"/>
  <c r="O16" i="43" s="1"/>
  <c r="T23" i="135"/>
  <c r="G5" i="43"/>
  <c r="O5" i="43" s="1"/>
  <c r="T23" i="113"/>
  <c r="T23" i="126"/>
  <c r="G20" i="43"/>
  <c r="O20" i="43" s="1"/>
  <c r="G7" i="43"/>
  <c r="O7" i="43" s="1"/>
  <c r="T23" i="138"/>
  <c r="G17" i="43"/>
  <c r="O17" i="43" s="1"/>
  <c r="T23" i="127"/>
  <c r="T21" i="113"/>
  <c r="N5" i="43" s="1"/>
  <c r="N3" i="146" l="1"/>
  <c r="F10" i="43"/>
  <c r="E10" i="43"/>
  <c r="G10" i="43"/>
  <c r="O10" i="43" s="1"/>
  <c r="O20" i="100"/>
  <c r="O19" i="100"/>
  <c r="O18" i="100"/>
  <c r="O17" i="100"/>
  <c r="O16" i="100"/>
  <c r="O15" i="100"/>
  <c r="O14" i="100"/>
  <c r="O13" i="100"/>
  <c r="O20" i="97"/>
  <c r="O19" i="97"/>
  <c r="O18" i="97"/>
  <c r="O17" i="97"/>
  <c r="O16" i="97"/>
  <c r="O15" i="97"/>
  <c r="O14" i="97"/>
  <c r="O13" i="97"/>
  <c r="E12" i="43"/>
  <c r="O20" i="96"/>
  <c r="O19" i="96"/>
  <c r="O18" i="96"/>
  <c r="O17" i="96"/>
  <c r="O16" i="96"/>
  <c r="O15" i="96"/>
  <c r="O14" i="96"/>
  <c r="O13" i="96"/>
  <c r="G12" i="43" l="1"/>
  <c r="O12" i="43" s="1"/>
  <c r="D12" i="43"/>
  <c r="G6" i="43"/>
  <c r="O6" i="43" s="1"/>
  <c r="E6" i="43"/>
  <c r="D10" i="43"/>
  <c r="T23" i="137"/>
  <c r="T23" i="130"/>
  <c r="T23" i="134"/>
  <c r="E9" i="43" l="1"/>
  <c r="G9" i="43"/>
  <c r="O9" i="43" s="1"/>
  <c r="T25" i="113"/>
  <c r="T25" i="138"/>
  <c r="T25" i="137"/>
  <c r="T25" i="135"/>
  <c r="T25" i="134"/>
  <c r="T25" i="130"/>
  <c r="T25" i="127"/>
  <c r="T25" i="126"/>
  <c r="F9" i="43" l="1"/>
  <c r="E11" i="43" l="1"/>
  <c r="G11" i="43"/>
  <c r="O11" i="43" s="1"/>
  <c r="D9" i="43" l="1"/>
  <c r="O20" i="24"/>
  <c r="O19" i="24"/>
  <c r="O18" i="24"/>
  <c r="O17" i="24"/>
  <c r="O16" i="24"/>
  <c r="O15" i="24"/>
  <c r="O14" i="24"/>
  <c r="O13" i="24"/>
  <c r="T21" i="17"/>
  <c r="N11" i="43" s="1"/>
  <c r="O20" i="16"/>
  <c r="O19" i="16"/>
  <c r="O20" i="12"/>
  <c r="O19" i="12"/>
  <c r="O18" i="12"/>
  <c r="O17" i="12"/>
  <c r="O16" i="12"/>
  <c r="O15" i="12"/>
  <c r="O14" i="12"/>
  <c r="O13" i="12"/>
  <c r="D13" i="43"/>
  <c r="O20" i="10"/>
  <c r="O19" i="10"/>
  <c r="O18" i="10"/>
  <c r="O17" i="10"/>
  <c r="O16" i="10"/>
  <c r="O15" i="10"/>
  <c r="O14" i="10"/>
  <c r="O13" i="10"/>
  <c r="T23" i="133" l="1"/>
  <c r="T25" i="133" s="1"/>
  <c r="T23" i="125"/>
  <c r="T25" i="125" s="1"/>
  <c r="T23" i="129"/>
  <c r="T25" i="129" s="1"/>
  <c r="E15" i="43"/>
  <c r="O20" i="6"/>
  <c r="O19" i="6"/>
  <c r="O18" i="6"/>
  <c r="O17" i="6"/>
  <c r="O16" i="6"/>
  <c r="O15" i="6"/>
  <c r="O14" i="6"/>
  <c r="O13" i="6"/>
  <c r="G15" i="43" l="1"/>
  <c r="O15" i="43" s="1"/>
  <c r="D15" i="43"/>
  <c r="T23" i="17"/>
  <c r="T25" i="17" s="1"/>
  <c r="T23" i="128"/>
  <c r="T25" i="128" s="1"/>
</calcChain>
</file>

<file path=xl/sharedStrings.xml><?xml version="1.0" encoding="utf-8"?>
<sst xmlns="http://schemas.openxmlformats.org/spreadsheetml/2006/main" count="1551" uniqueCount="202">
  <si>
    <t xml:space="preserve">Please follow these instructions so that we can ensure that we are able to process and display results as promptly as possible.  </t>
  </si>
  <si>
    <t xml:space="preserve">Verify the bowler's name, note any errors or changes (last name first) in the appropriate cell. </t>
  </si>
  <si>
    <t xml:space="preserve">As each game is completed please record the score for each bowler and the total shown on the computer, circle any COMPOSITE game scores. </t>
  </si>
  <si>
    <t>Please turn in the scores on the appropriate page to the scoring officials in the tournament office (after each regulation game).</t>
  </si>
  <si>
    <t xml:space="preserve">Start </t>
  </si>
  <si>
    <t>SCHOOL</t>
  </si>
  <si>
    <t>Lane Number</t>
  </si>
  <si>
    <t>Lane</t>
  </si>
  <si>
    <t>REGULATION GAMES</t>
  </si>
  <si>
    <t>Regulation Format Scores</t>
  </si>
  <si>
    <t>Bowlers</t>
  </si>
  <si>
    <t>Shirt</t>
  </si>
  <si>
    <t>GAME 1</t>
  </si>
  <si>
    <t>GAME 2</t>
  </si>
  <si>
    <t>GAME 3</t>
  </si>
  <si>
    <t>SERIES</t>
  </si>
  <si>
    <t>A</t>
  </si>
  <si>
    <t>B</t>
  </si>
  <si>
    <t>C</t>
  </si>
  <si>
    <t>COMPOSITE GAMES</t>
  </si>
  <si>
    <t>D</t>
  </si>
  <si>
    <t>E</t>
  </si>
  <si>
    <t>F</t>
  </si>
  <si>
    <t>G</t>
  </si>
  <si>
    <t>H</t>
  </si>
  <si>
    <t>REGULATION</t>
  </si>
  <si>
    <t>GAME TOTALS</t>
  </si>
  <si>
    <t>GAMES TOTAL</t>
  </si>
  <si>
    <t>Opp.coach initial</t>
  </si>
  <si>
    <t>_______</t>
  </si>
  <si>
    <t xml:space="preserve">    COPY ---</t>
  </si>
  <si>
    <t>SUBTOTALS</t>
  </si>
  <si>
    <t>As each BAKER game is completed please record the score.</t>
  </si>
  <si>
    <t>Please turn in the scores after the 2nd and 4thBaker games; verify scores after final BAKER games.</t>
  </si>
  <si>
    <t>BAKER GAMES</t>
  </si>
  <si>
    <t>OPP. COACH INIT</t>
  </si>
  <si>
    <t>BAKER GAME ORDER</t>
  </si>
  <si>
    <t>LANE #</t>
  </si>
  <si>
    <t>SCORE</t>
  </si>
  <si>
    <t>TOTAL</t>
  </si>
  <si>
    <t>_____</t>
  </si>
  <si>
    <t>GAME 4</t>
  </si>
  <si>
    <t>GAME 5</t>
  </si>
  <si>
    <t>GAME 6</t>
  </si>
  <si>
    <t>1  /  6</t>
  </si>
  <si>
    <t>2 /  7</t>
  </si>
  <si>
    <t>3  /  8</t>
  </si>
  <si>
    <t>4  /  9</t>
  </si>
  <si>
    <t>5  /  10</t>
  </si>
  <si>
    <t>BAKER GAMES TOTAL</t>
  </si>
  <si>
    <t>REGULATION GAMES TOTAL</t>
  </si>
  <si>
    <t>TEAM GRAND TOTAL</t>
  </si>
  <si>
    <t>Perry</t>
  </si>
  <si>
    <t>School</t>
  </si>
  <si>
    <t>Game 1</t>
  </si>
  <si>
    <t>Game 2</t>
  </si>
  <si>
    <t>Game 3</t>
  </si>
  <si>
    <t>Team Total</t>
  </si>
  <si>
    <t>Game 4</t>
  </si>
  <si>
    <t>Game 5</t>
  </si>
  <si>
    <t>Game 6</t>
  </si>
  <si>
    <t>Baker Total</t>
  </si>
  <si>
    <t>Tourney Total</t>
  </si>
  <si>
    <t>ALL TOURNAMENT TEAM</t>
  </si>
  <si>
    <t>Medina</t>
  </si>
  <si>
    <t>Stow Monroe Falls</t>
  </si>
  <si>
    <t>Akron Springfield</t>
  </si>
  <si>
    <t>East Canton</t>
  </si>
  <si>
    <t>Louisville</t>
  </si>
  <si>
    <t>Boys</t>
  </si>
  <si>
    <t>Carrollton</t>
  </si>
  <si>
    <t>East Knox</t>
  </si>
  <si>
    <t>Newark</t>
  </si>
  <si>
    <t>Reynoldsburg</t>
  </si>
  <si>
    <t>Wayne Huber Heights B</t>
  </si>
  <si>
    <t>Springfield Local</t>
  </si>
  <si>
    <t>River View</t>
  </si>
  <si>
    <t>Loveland</t>
  </si>
  <si>
    <t>Indian Valley</t>
  </si>
  <si>
    <t>Conotton Valley</t>
  </si>
  <si>
    <t>Wayne Huber Heights A</t>
  </si>
  <si>
    <t>Muskingum University Invitational 23-24 (Coshocton)</t>
  </si>
  <si>
    <t>Score</t>
  </si>
  <si>
    <t>W/L</t>
  </si>
  <si>
    <t>Champion</t>
  </si>
  <si>
    <t>Michael Knox</t>
  </si>
  <si>
    <t>Geoffrey Bucksar</t>
  </si>
  <si>
    <t>Ian Hartman</t>
  </si>
  <si>
    <t>Rylan Slusser</t>
  </si>
  <si>
    <t>Wyatt Keys</t>
  </si>
  <si>
    <t>Michael Kim</t>
  </si>
  <si>
    <t>Maverick Westover</t>
  </si>
  <si>
    <t>Drew Herron</t>
  </si>
  <si>
    <t>Logan Slutz</t>
  </si>
  <si>
    <t>Zach Parker</t>
  </si>
  <si>
    <t>Nate Downing</t>
  </si>
  <si>
    <t>Bobby Brennan</t>
  </si>
  <si>
    <t>Joe Warner</t>
  </si>
  <si>
    <t>Brody Brown</t>
  </si>
  <si>
    <t>Kolton Duff</t>
  </si>
  <si>
    <t>Konner Mercer</t>
  </si>
  <si>
    <t>Cam Collopy</t>
  </si>
  <si>
    <t>Carter Hammersley</t>
  </si>
  <si>
    <t>Carson Lebeau</t>
  </si>
  <si>
    <t>Kaleb Kline</t>
  </si>
  <si>
    <t>North Canton Hoover</t>
  </si>
  <si>
    <t>Connor Lab</t>
  </si>
  <si>
    <t>Cole Hapstak</t>
  </si>
  <si>
    <t>Chase Wensel</t>
  </si>
  <si>
    <t>Jack Wells</t>
  </si>
  <si>
    <t>Erik Rider</t>
  </si>
  <si>
    <t>Manny Doerfler</t>
  </si>
  <si>
    <t>Jacob Snyder</t>
  </si>
  <si>
    <t>Zach McKay</t>
  </si>
  <si>
    <t>Cayden Griffin</t>
  </si>
  <si>
    <t>Brandon Conrad</t>
  </si>
  <si>
    <t>Quinn Dean</t>
  </si>
  <si>
    <t>Jerrick Stanford</t>
  </si>
  <si>
    <t>Reis Robinson</t>
  </si>
  <si>
    <t>Jadon Killingsworth</t>
  </si>
  <si>
    <t>Ryan Faessler</t>
  </si>
  <si>
    <t>Ian Ciric</t>
  </si>
  <si>
    <t>Wyatt Glassmeyer</t>
  </si>
  <si>
    <t>Rhys Kersten</t>
  </si>
  <si>
    <t>Kian Bronner</t>
  </si>
  <si>
    <t>Will Jensen</t>
  </si>
  <si>
    <t>Dylan Reed</t>
  </si>
  <si>
    <t>Jordan Hull</t>
  </si>
  <si>
    <t>Lane Lashley</t>
  </si>
  <si>
    <t>Blake Calhoon</t>
  </si>
  <si>
    <t>Colin Baxter</t>
  </si>
  <si>
    <t>Aiden Stapleton</t>
  </si>
  <si>
    <t>James Stubblefield</t>
  </si>
  <si>
    <t>Tyler Steigerwald</t>
  </si>
  <si>
    <t>Braylon Jute</t>
  </si>
  <si>
    <t>Hunter Spencer</t>
  </si>
  <si>
    <t>Nick Collins</t>
  </si>
  <si>
    <t>Tim Dye</t>
  </si>
  <si>
    <t>Zaiden Sherrod</t>
  </si>
  <si>
    <t>Philip Isum</t>
  </si>
  <si>
    <t>Jaden Johnston</t>
  </si>
  <si>
    <t>Bryce Taylor</t>
  </si>
  <si>
    <t>Noan Hutson</t>
  </si>
  <si>
    <t>Jace Eckinger</t>
  </si>
  <si>
    <t>Nelson Grimm</t>
  </si>
  <si>
    <t>Beau Bittaker</t>
  </si>
  <si>
    <t>Brock Oberlin</t>
  </si>
  <si>
    <t>Levi Crider</t>
  </si>
  <si>
    <t>Nick Harmon</t>
  </si>
  <si>
    <t>Carson Presutti</t>
  </si>
  <si>
    <t>Eli Nave</t>
  </si>
  <si>
    <t>Peyton Querry</t>
  </si>
  <si>
    <t>Gavin Hentzell</t>
  </si>
  <si>
    <t>Dylon Parsons</t>
  </si>
  <si>
    <t>Brandon Sanko</t>
  </si>
  <si>
    <t>Michael Emerick Jr</t>
  </si>
  <si>
    <t>Garrett Chilson</t>
  </si>
  <si>
    <t>Jonathan Horn</t>
  </si>
  <si>
    <t>Landon Geisey</t>
  </si>
  <si>
    <t>Zach Grosenbaugh</t>
  </si>
  <si>
    <t>Ty Schuler</t>
  </si>
  <si>
    <t>Brock Yuhaniak</t>
  </si>
  <si>
    <t>Blind</t>
  </si>
  <si>
    <t>Jace Kim</t>
  </si>
  <si>
    <t>Conner Bowers</t>
  </si>
  <si>
    <t>Dylan Price</t>
  </si>
  <si>
    <t>Zander Riley</t>
  </si>
  <si>
    <t>Ricky Frazier</t>
  </si>
  <si>
    <t>Kal Andersen</t>
  </si>
  <si>
    <t>Isaiah Vondenberger</t>
  </si>
  <si>
    <t>Kinnick Dahlstrom</t>
  </si>
  <si>
    <t>Jakob Frederick</t>
  </si>
  <si>
    <t>Skyler Pounds</t>
  </si>
  <si>
    <t>Jaedyn Emerson</t>
  </si>
  <si>
    <t>Elijah Schidecker</t>
  </si>
  <si>
    <t>Howie Dao</t>
  </si>
  <si>
    <t>Joe Bolin</t>
  </si>
  <si>
    <t>Andrew Sidenstick</t>
  </si>
  <si>
    <t>Curtis Stauffer</t>
  </si>
  <si>
    <t>Braxton Rice</t>
  </si>
  <si>
    <t>Logan Wisemiller</t>
  </si>
  <si>
    <t>Alex Kemen</t>
  </si>
  <si>
    <t>Blake Rogers</t>
  </si>
  <si>
    <t>Logan Renolds</t>
  </si>
  <si>
    <t>Josh Sorio</t>
  </si>
  <si>
    <t>Austen Gunn</t>
  </si>
  <si>
    <t>Robbie Jones</t>
  </si>
  <si>
    <t>Brentin Irwin</t>
  </si>
  <si>
    <t>Daniel Grewell</t>
  </si>
  <si>
    <t>Colton Long</t>
  </si>
  <si>
    <t>Dillon Gunn</t>
  </si>
  <si>
    <t>Cason Gray</t>
  </si>
  <si>
    <t>Lucas Hilfinger</t>
  </si>
  <si>
    <t>Wayne</t>
  </si>
  <si>
    <t>21&amp;22</t>
  </si>
  <si>
    <t>23&amp;24</t>
  </si>
  <si>
    <t>31&amp;32</t>
  </si>
  <si>
    <t>33&amp;34</t>
  </si>
  <si>
    <t>29&amp;30</t>
  </si>
  <si>
    <t>25&amp;26</t>
  </si>
  <si>
    <t>27&amp;28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</si>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</sst>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444444"/>
      <name val="Calibri"/>
      <family val="2"/>
      <charset val="1"/>
    </font>
    <font>
      <b/>
      <i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 style="thick">
        <color rgb="FFFF0000"/>
      </bottom>
      <diagonal/>
    </border>
    <border>
      <left/>
      <right style="thin">
        <color rgb="FF000000"/>
      </right>
      <top style="thin">
        <color rgb="FF000000"/>
      </top>
      <bottom style="thick">
        <color rgb="FFFF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3" xfId="0" applyFont="1" applyBorder="1"/>
    <xf numFmtId="0" fontId="0" fillId="0" borderId="1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6" fillId="0" borderId="5" xfId="0" applyFont="1" applyBorder="1"/>
    <xf numFmtId="0" fontId="0" fillId="0" borderId="9" xfId="0" applyBorder="1"/>
    <xf numFmtId="0" fontId="7" fillId="0" borderId="0" xfId="0" applyFont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0" xfId="0" applyBorder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7" xfId="0" applyFont="1" applyBorder="1"/>
    <xf numFmtId="0" fontId="0" fillId="0" borderId="5" xfId="0" applyBorder="1"/>
    <xf numFmtId="0" fontId="0" fillId="0" borderId="7" xfId="0" applyBorder="1"/>
    <xf numFmtId="0" fontId="9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1" fillId="0" borderId="0" xfId="0" applyFont="1"/>
    <xf numFmtId="0" fontId="0" fillId="0" borderId="23" xfId="0" applyBorder="1"/>
    <xf numFmtId="0" fontId="15" fillId="0" borderId="1" xfId="0" applyFont="1" applyBorder="1" applyAlignment="1">
      <alignment horizontal="center"/>
    </xf>
    <xf numFmtId="0" fontId="6" fillId="0" borderId="7" xfId="0" applyFont="1" applyBorder="1"/>
    <xf numFmtId="0" fontId="16" fillId="0" borderId="0" xfId="0" applyFont="1" applyAlignment="1">
      <alignment horizontal="center" wrapText="1"/>
    </xf>
    <xf numFmtId="0" fontId="0" fillId="0" borderId="12" xfId="0" applyBorder="1"/>
    <xf numFmtId="0" fontId="11" fillId="0" borderId="10" xfId="0" applyFont="1" applyBorder="1"/>
    <xf numFmtId="0" fontId="9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7" fillId="0" borderId="11" xfId="0" applyFont="1" applyBorder="1"/>
    <xf numFmtId="0" fontId="17" fillId="0" borderId="12" xfId="0" applyFont="1" applyBorder="1"/>
    <xf numFmtId="0" fontId="2" fillId="0" borderId="0" xfId="0" applyFont="1"/>
    <xf numFmtId="0" fontId="21" fillId="0" borderId="1" xfId="0" applyFont="1" applyBorder="1"/>
    <xf numFmtId="0" fontId="9" fillId="0" borderId="27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22" fillId="0" borderId="27" xfId="0" quotePrefix="1" applyFont="1" applyBorder="1" applyAlignment="1">
      <alignment horizontal="center"/>
    </xf>
    <xf numFmtId="0" fontId="22" fillId="0" borderId="33" xfId="0" quotePrefix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22" fillId="0" borderId="37" xfId="0" quotePrefix="1" applyFont="1" applyBorder="1" applyAlignment="1">
      <alignment horizontal="center"/>
    </xf>
    <xf numFmtId="0" fontId="22" fillId="0" borderId="38" xfId="0" quotePrefix="1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9" xfId="0" applyFont="1" applyBorder="1"/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9" fillId="0" borderId="27" xfId="0" applyFont="1" applyBorder="1"/>
    <xf numFmtId="0" fontId="9" fillId="0" borderId="40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3" xfId="0" applyFont="1" applyBorder="1"/>
    <xf numFmtId="0" fontId="9" fillId="0" borderId="43" xfId="0" applyFont="1" applyBorder="1" applyAlignment="1">
      <alignment horizontal="center"/>
    </xf>
    <xf numFmtId="0" fontId="9" fillId="0" borderId="1" xfId="0" applyFont="1" applyBorder="1"/>
    <xf numFmtId="0" fontId="24" fillId="0" borderId="3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18" fillId="0" borderId="0" xfId="0" applyFont="1"/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22" fillId="0" borderId="46" xfId="0" quotePrefix="1" applyFont="1" applyBorder="1" applyAlignment="1">
      <alignment horizontal="center"/>
    </xf>
    <xf numFmtId="0" fontId="22" fillId="0" borderId="44" xfId="0" quotePrefix="1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22" fillId="0" borderId="49" xfId="0" quotePrefix="1" applyFont="1" applyBorder="1" applyAlignment="1">
      <alignment horizontal="center"/>
    </xf>
    <xf numFmtId="0" fontId="22" fillId="0" borderId="47" xfId="0" quotePrefix="1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9" fillId="0" borderId="4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13" fillId="0" borderId="1" xfId="0" applyFont="1" applyBorder="1"/>
    <xf numFmtId="0" fontId="18" fillId="0" borderId="1" xfId="0" applyFont="1" applyBorder="1"/>
    <xf numFmtId="0" fontId="21" fillId="0" borderId="1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3" xfId="0" applyFont="1" applyBorder="1" applyAlignment="1">
      <alignment vertical="center"/>
    </xf>
    <xf numFmtId="0" fontId="9" fillId="0" borderId="54" xfId="0" applyFont="1" applyBorder="1" applyAlignment="1">
      <alignment horizontal="center"/>
    </xf>
    <xf numFmtId="0" fontId="9" fillId="0" borderId="54" xfId="0" applyFont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17" fillId="0" borderId="10" xfId="0" applyFont="1" applyBorder="1"/>
    <xf numFmtId="0" fontId="17" fillId="0" borderId="11" xfId="0" applyFont="1" applyBorder="1"/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7" fillId="0" borderId="12" xfId="0" applyFont="1" applyBorder="1"/>
    <xf numFmtId="0" fontId="18" fillId="0" borderId="2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7" fillId="0" borderId="2" xfId="0" applyFont="1" applyBorder="1"/>
    <xf numFmtId="0" fontId="17" fillId="0" borderId="3" xfId="0" applyFont="1" applyBorder="1"/>
    <xf numFmtId="0" fontId="17" fillId="0" borderId="4" xfId="0" applyFont="1" applyBorder="1"/>
    <xf numFmtId="0" fontId="17" fillId="0" borderId="27" xfId="0" applyFont="1" applyBorder="1"/>
    <xf numFmtId="0" fontId="17" fillId="0" borderId="52" xfId="0" applyFont="1" applyBorder="1"/>
    <xf numFmtId="0" fontId="17" fillId="0" borderId="2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19" fillId="0" borderId="5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0" fillId="0" borderId="55" xfId="0" applyBorder="1"/>
    <xf numFmtId="0" fontId="0" fillId="0" borderId="56" xfId="0" applyBorder="1"/>
    <xf numFmtId="0" fontId="0" fillId="0" borderId="57" xfId="0" applyBorder="1" applyAlignment="1">
      <alignment horizontal="center"/>
    </xf>
    <xf numFmtId="0" fontId="0" fillId="0" borderId="58" xfId="0" applyBorder="1"/>
    <xf numFmtId="0" fontId="0" fillId="0" borderId="59" xfId="0" applyBorder="1"/>
    <xf numFmtId="0" fontId="13" fillId="0" borderId="15" xfId="0" applyFont="1" applyBorder="1" applyAlignment="1">
      <alignment horizontal="center" vertical="center"/>
    </xf>
    <xf numFmtId="0" fontId="0" fillId="0" borderId="60" xfId="0" applyBorder="1"/>
    <xf numFmtId="0" fontId="9" fillId="0" borderId="0" xfId="0" applyFont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17" fillId="0" borderId="12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">
    <tabColor rgb="FFC00000"/>
  </sheetPr>
  <dimension ref="A1:O20"/>
  <sheetViews>
    <sheetView tabSelected="1" zoomScale="95" zoomScaleNormal="95" workbookViewId="0">
      <selection activeCell="L22" sqref="L22"/>
    </sheetView>
  </sheetViews>
  <sheetFormatPr defaultColWidth="9.33203125" defaultRowHeight="14.4" x14ac:dyDescent="0.3"/>
  <cols>
    <col min="1" max="1" width="3.33203125" style="49" bestFit="1" customWidth="1"/>
    <col min="2" max="2" width="1" style="49" customWidth="1"/>
    <col min="3" max="3" width="23.6640625" style="28" customWidth="1"/>
    <col min="4" max="4" width="6.6640625" style="28" customWidth="1"/>
    <col min="5" max="6" width="6.6640625" style="49" customWidth="1"/>
    <col min="7" max="7" width="8.6640625" style="49" customWidth="1"/>
    <col min="8" max="13" width="6.6640625" style="49" customWidth="1"/>
    <col min="14" max="14" width="11.33203125" style="49" bestFit="1" customWidth="1"/>
    <col min="15" max="15" width="12.5546875" style="89" customWidth="1"/>
    <col min="16" max="16384" width="9.33203125" style="49"/>
  </cols>
  <sheetData>
    <row r="1" spans="1:15" ht="15" customHeight="1" x14ac:dyDescent="0.3">
      <c r="C1" s="100" t="s">
        <v>81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2"/>
    </row>
    <row r="2" spans="1:15" ht="15" customHeight="1" thickBot="1" x14ac:dyDescent="0.35"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</row>
    <row r="3" spans="1:15" ht="30" customHeight="1" thickBot="1" x14ac:dyDescent="0.35">
      <c r="C3" s="66" t="s">
        <v>53</v>
      </c>
      <c r="D3" s="75" t="s">
        <v>54</v>
      </c>
      <c r="E3" s="75" t="s">
        <v>55</v>
      </c>
      <c r="F3" s="76" t="s">
        <v>56</v>
      </c>
      <c r="G3" s="77" t="s">
        <v>57</v>
      </c>
      <c r="H3" s="75" t="s">
        <v>54</v>
      </c>
      <c r="I3" s="75" t="s">
        <v>55</v>
      </c>
      <c r="J3" s="76" t="s">
        <v>56</v>
      </c>
      <c r="K3" s="77" t="s">
        <v>58</v>
      </c>
      <c r="L3" s="77" t="s">
        <v>59</v>
      </c>
      <c r="M3" s="77" t="s">
        <v>60</v>
      </c>
      <c r="N3" s="67" t="s">
        <v>61</v>
      </c>
      <c r="O3" s="88" t="s">
        <v>62</v>
      </c>
    </row>
    <row r="4" spans="1:15" ht="25.95" customHeight="1" x14ac:dyDescent="0.55000000000000004">
      <c r="E4" s="28"/>
      <c r="F4" s="28"/>
      <c r="G4" s="28"/>
      <c r="I4" s="78" t="str">
        <f>FORMULAS!$B$15</f>
        <v>Boys</v>
      </c>
    </row>
    <row r="5" spans="1:15" x14ac:dyDescent="0.3">
      <c r="A5" s="49">
        <v>1</v>
      </c>
      <c r="C5" s="54" t="str">
        <f>Perry!$C$10</f>
        <v>Perry</v>
      </c>
      <c r="D5" s="54">
        <f>IF(SUM(Perry!K23)=0,"",SUM(Perry!K23))</f>
        <v>864</v>
      </c>
      <c r="E5" s="54">
        <f>IF(SUM(Perry!L23)=0,"",SUM(Perry!L23))</f>
        <v>783</v>
      </c>
      <c r="F5" s="55">
        <f>IF(SUM(Perry!M23)=0,"",SUM(Perry!M23))</f>
        <v>914</v>
      </c>
      <c r="G5" s="64">
        <f>IF(SUM(Perry!R22)=0,"",SUM(Perry!R22))</f>
        <v>2561</v>
      </c>
      <c r="H5" s="62">
        <f>PerB!S13</f>
        <v>177</v>
      </c>
      <c r="I5" s="58">
        <f>PerB!S14</f>
        <v>188</v>
      </c>
      <c r="J5" s="58">
        <f>PerB!S15</f>
        <v>246</v>
      </c>
      <c r="K5" s="58">
        <f>PerB!S16</f>
        <v>0</v>
      </c>
      <c r="L5" s="58">
        <f>PerB!S17</f>
        <v>0</v>
      </c>
      <c r="M5" s="58">
        <f>PerB!S18</f>
        <v>0</v>
      </c>
      <c r="N5" s="59">
        <f>PerB!T21</f>
        <v>611</v>
      </c>
      <c r="O5" s="90">
        <f>SUM(G5:M5)</f>
        <v>3172</v>
      </c>
    </row>
    <row r="6" spans="1:15" ht="15" thickBot="1" x14ac:dyDescent="0.35">
      <c r="A6" s="49">
        <v>2</v>
      </c>
      <c r="C6" s="54" t="str">
        <f>'River View'!$C$10</f>
        <v>River View</v>
      </c>
      <c r="D6" s="54">
        <f>IF(SUM('River View'!K23)=0,"",SUM('River View'!K23))</f>
        <v>791</v>
      </c>
      <c r="E6" s="54">
        <f>IF(SUM('River View'!L23)=0,"",SUM('River View'!L23))</f>
        <v>971</v>
      </c>
      <c r="F6" s="55">
        <f>IF(SUM('River View'!M23)=0,"",SUM('River View'!M23))</f>
        <v>732</v>
      </c>
      <c r="G6" s="64">
        <f>IF(SUM('River View'!R22)=0,"",SUM('River View'!R22))</f>
        <v>2494</v>
      </c>
      <c r="H6" s="63">
        <f>RVB!S13</f>
        <v>189</v>
      </c>
      <c r="I6" s="57">
        <f>RVB!S14</f>
        <v>142</v>
      </c>
      <c r="J6" s="57">
        <f>RVB!S15</f>
        <v>134</v>
      </c>
      <c r="K6" s="57">
        <f>RVB!S16</f>
        <v>0</v>
      </c>
      <c r="L6" s="57">
        <f>RVB!S17</f>
        <v>0</v>
      </c>
      <c r="M6" s="57">
        <f>RVB!S18</f>
        <v>0</v>
      </c>
      <c r="N6" s="59">
        <f>RVB!T21</f>
        <v>465</v>
      </c>
      <c r="O6" s="90">
        <f>SUM(G6:M6)</f>
        <v>2959</v>
      </c>
    </row>
    <row r="7" spans="1:15" ht="15" thickBot="1" x14ac:dyDescent="0.35">
      <c r="A7" s="49">
        <v>3</v>
      </c>
      <c r="C7" s="54" t="str">
        <f>'Indian Valley'!$C$10</f>
        <v>Indian Valley</v>
      </c>
      <c r="D7" s="54">
        <f>IF(SUM('Indian Valley'!K23)=0,"",SUM('Indian Valley'!K23))</f>
        <v>992</v>
      </c>
      <c r="E7" s="54">
        <f>IF(SUM('Indian Valley'!L23)=0,"",SUM('Indian Valley'!L23))</f>
        <v>766</v>
      </c>
      <c r="F7" s="55">
        <f>IF(SUM('Indian Valley'!M23)=0,"",SUM('Indian Valley'!M23))</f>
        <v>840</v>
      </c>
      <c r="G7" s="64">
        <f>IF(SUM('Indian Valley'!R22)=0,"",SUM('Indian Valley'!R22))</f>
        <v>2598</v>
      </c>
      <c r="H7" s="63">
        <f>IVB!S13</f>
        <v>123</v>
      </c>
      <c r="I7" s="57">
        <f>IVB!S14</f>
        <v>112</v>
      </c>
      <c r="J7" s="57">
        <f>IVB!S15</f>
        <v>119</v>
      </c>
      <c r="K7" s="57">
        <f>IVB!S16</f>
        <v>0</v>
      </c>
      <c r="L7" s="57">
        <f>IVB!S17</f>
        <v>0</v>
      </c>
      <c r="M7" s="57">
        <f>IVB!S18</f>
        <v>0</v>
      </c>
      <c r="N7" s="55">
        <f>IVB!T21</f>
        <v>354</v>
      </c>
      <c r="O7" s="90">
        <f>SUM(G7:M7)</f>
        <v>2952</v>
      </c>
    </row>
    <row r="8" spans="1:15" x14ac:dyDescent="0.3">
      <c r="A8" s="49">
        <v>4</v>
      </c>
      <c r="C8" s="54" t="str">
        <f>'East Knox'!$C$10</f>
        <v>East Knox</v>
      </c>
      <c r="D8" s="54">
        <f>IF(SUM('East Knox'!K23)=0,"",SUM('East Knox'!K23))</f>
        <v>803</v>
      </c>
      <c r="E8" s="54">
        <f>IF(SUM('East Knox'!L23)=0,"",SUM('East Knox'!L23))</f>
        <v>790</v>
      </c>
      <c r="F8" s="55">
        <f>IF(SUM('East Knox'!M23)=0,"",SUM('East Knox'!M23))</f>
        <v>850</v>
      </c>
      <c r="G8" s="64">
        <f>IF(SUM('East Knox'!R22)=0,"",SUM('East Knox'!R22))</f>
        <v>2443</v>
      </c>
      <c r="H8" s="63">
        <f>EKB!S13</f>
        <v>147</v>
      </c>
      <c r="I8" s="57">
        <f>EKB!S14</f>
        <v>172</v>
      </c>
      <c r="J8" s="57">
        <f>EKB!S15</f>
        <v>170</v>
      </c>
      <c r="K8" s="57">
        <f>EKB!S16</f>
        <v>0</v>
      </c>
      <c r="L8" s="57">
        <f>EKB!S17</f>
        <v>0</v>
      </c>
      <c r="M8" s="57">
        <f>EKB!S18</f>
        <v>0</v>
      </c>
      <c r="N8" s="55">
        <f>EKB!T21</f>
        <v>489</v>
      </c>
      <c r="O8" s="90">
        <f>SUM(G8:M8)</f>
        <v>2932</v>
      </c>
    </row>
    <row r="9" spans="1:15" x14ac:dyDescent="0.3">
      <c r="A9" s="49">
        <v>5</v>
      </c>
      <c r="C9" s="54" t="str">
        <f>Loveland!$C$10</f>
        <v>Loveland</v>
      </c>
      <c r="D9" s="54">
        <f>IF(SUM(Loveland!K23)=0,"",SUM(Loveland!K23))</f>
        <v>786</v>
      </c>
      <c r="E9" s="54">
        <f>IF(SUM(Loveland!L23)=0,"",SUM(Loveland!L23))</f>
        <v>802</v>
      </c>
      <c r="F9" s="55">
        <f>IF(SUM(Loveland!M23)=0,"",SUM(Loveland!M23))</f>
        <v>822</v>
      </c>
      <c r="G9" s="64">
        <f>IF(SUM(Loveland!R22)=0,"",SUM(Loveland!R22))</f>
        <v>2410</v>
      </c>
      <c r="H9" s="63">
        <f>LovB!S13</f>
        <v>136</v>
      </c>
      <c r="I9" s="57">
        <f>LovB!S14</f>
        <v>200</v>
      </c>
      <c r="J9" s="57">
        <f>LovB!S15</f>
        <v>164</v>
      </c>
      <c r="K9" s="57">
        <f>LovB!S16</f>
        <v>0</v>
      </c>
      <c r="L9" s="57">
        <f>LovB!S17</f>
        <v>0</v>
      </c>
      <c r="M9" s="57">
        <f>LovB!S18</f>
        <v>0</v>
      </c>
      <c r="N9" s="55">
        <f>LovB!T21</f>
        <v>500</v>
      </c>
      <c r="O9" s="91">
        <f>SUM(G9:M9)</f>
        <v>2910</v>
      </c>
    </row>
    <row r="10" spans="1:15" ht="15" thickBot="1" x14ac:dyDescent="0.35">
      <c r="A10" s="49">
        <v>6</v>
      </c>
      <c r="C10" s="54" t="str">
        <f>Carrollton!$C$10</f>
        <v>Carrollton</v>
      </c>
      <c r="D10" s="54">
        <f>IF(SUM(Carrollton!K23)=0,"",SUM(Carrollton!K23))</f>
        <v>803</v>
      </c>
      <c r="E10" s="54">
        <f>IF(SUM(Carrollton!L23)=0,"",SUM(Carrollton!L23))</f>
        <v>795</v>
      </c>
      <c r="F10" s="55">
        <f>IF(SUM(Carrollton!M23)=0,"",SUM(Carrollton!M23))</f>
        <v>714</v>
      </c>
      <c r="G10" s="64">
        <f>IF(SUM(Carrollton!R22)=0,"",SUM(Carrollton!R22))</f>
        <v>2312</v>
      </c>
      <c r="H10" s="63">
        <f>CarrB!S13</f>
        <v>185</v>
      </c>
      <c r="I10" s="57">
        <f>CarrB!S14</f>
        <v>178</v>
      </c>
      <c r="J10" s="57">
        <f>CarrB!S15</f>
        <v>183</v>
      </c>
      <c r="K10" s="57">
        <f>CarrB!S16</f>
        <v>0</v>
      </c>
      <c r="L10" s="57">
        <f>CarrB!S17</f>
        <v>0</v>
      </c>
      <c r="M10" s="57">
        <f>CarrB!S18</f>
        <v>0</v>
      </c>
      <c r="N10" s="55">
        <f>CarrB!T21</f>
        <v>546</v>
      </c>
      <c r="O10" s="92">
        <f>SUM(G10:M10)</f>
        <v>2858</v>
      </c>
    </row>
    <row r="11" spans="1:15" x14ac:dyDescent="0.3">
      <c r="A11" s="49">
        <v>7</v>
      </c>
      <c r="C11" s="54" t="str">
        <f>'Wayne A'!$C$10</f>
        <v>Wayne Huber Heights A</v>
      </c>
      <c r="D11" s="54">
        <f>IF(SUM('Wayne A'!K23)=0,"",SUM('Wayne A'!K23))</f>
        <v>842</v>
      </c>
      <c r="E11" s="54">
        <f>IF(SUM('Wayne A'!L23)=0,"",SUM('Wayne A'!L23))</f>
        <v>728</v>
      </c>
      <c r="F11" s="55">
        <f>IF(SUM('Wayne A'!M23)=0,"",SUM('Wayne A'!M23))</f>
        <v>775</v>
      </c>
      <c r="G11" s="96">
        <f>IF(SUM('Wayne A'!R22)=0,"",SUM('Wayne A'!R22))</f>
        <v>2345</v>
      </c>
      <c r="H11" s="63">
        <f>WHHAB!S13</f>
        <v>142</v>
      </c>
      <c r="I11" s="57">
        <f>WHHAB!S14</f>
        <v>186</v>
      </c>
      <c r="J11" s="57">
        <f>WHHAB!S15</f>
        <v>175</v>
      </c>
      <c r="K11" s="57">
        <f>WHHAB!S16</f>
        <v>0</v>
      </c>
      <c r="L11" s="57">
        <f>WHHAB!S17</f>
        <v>0</v>
      </c>
      <c r="M11" s="57">
        <f>WHHAB!S18</f>
        <v>0</v>
      </c>
      <c r="N11" s="55">
        <f>WHHAB!T21</f>
        <v>503</v>
      </c>
      <c r="O11" s="97">
        <f>SUM(G11:M11)</f>
        <v>2848</v>
      </c>
    </row>
    <row r="12" spans="1:15" ht="15" thickBot="1" x14ac:dyDescent="0.35">
      <c r="A12" s="49">
        <v>8</v>
      </c>
      <c r="C12" s="83" t="str">
        <f>Reynoldsburg!$C$10</f>
        <v>Reynoldsburg</v>
      </c>
      <c r="D12" s="83">
        <f>IF(SUM(Reynoldsburg!K23)=0,"",SUM(Reynoldsburg!K23))</f>
        <v>819</v>
      </c>
      <c r="E12" s="83">
        <f>IF(SUM(Reynoldsburg!L23)=0,"",SUM(Reynoldsburg!L23))</f>
        <v>734</v>
      </c>
      <c r="F12" s="84">
        <f>IF(SUM(Reynoldsburg!M23)=0,"",SUM(Reynoldsburg!M23))</f>
        <v>785</v>
      </c>
      <c r="G12" s="98">
        <f>IF(SUM(Reynoldsburg!R22)=0,"",SUM(Reynoldsburg!R22))</f>
        <v>2338</v>
      </c>
      <c r="H12" s="85">
        <f>ReyB!S13</f>
        <v>162</v>
      </c>
      <c r="I12" s="86">
        <f>ReyB!S14</f>
        <v>115</v>
      </c>
      <c r="J12" s="86">
        <f>ReyB!S15</f>
        <v>215</v>
      </c>
      <c r="K12" s="86">
        <f>ReyB!S16</f>
        <v>0</v>
      </c>
      <c r="L12" s="86">
        <f>ReyB!S17</f>
        <v>0</v>
      </c>
      <c r="M12" s="86">
        <f>ReyB!S18</f>
        <v>0</v>
      </c>
      <c r="N12" s="84">
        <f>ReyB!T21</f>
        <v>492</v>
      </c>
      <c r="O12" s="99">
        <f>SUM(G12:M12)</f>
        <v>2830</v>
      </c>
    </row>
    <row r="13" spans="1:15" ht="15.6" thickTop="1" thickBot="1" x14ac:dyDescent="0.35">
      <c r="A13" s="49">
        <v>9</v>
      </c>
      <c r="C13" s="79" t="str">
        <f>'Conotton Valley'!$C$10</f>
        <v>Conotton Valley</v>
      </c>
      <c r="D13" s="79">
        <f>IF(SUM('Conotton Valley'!K23)=0,"",SUM('Conotton Valley'!K23))</f>
        <v>802</v>
      </c>
      <c r="E13" s="79">
        <f>IF(SUM('Conotton Valley'!L23)=0,"",SUM('Conotton Valley'!L23))</f>
        <v>813</v>
      </c>
      <c r="F13" s="80">
        <f>IF(SUM('Conotton Valley'!M23)=0,"",SUM('Conotton Valley'!M23))</f>
        <v>682</v>
      </c>
      <c r="G13" s="70">
        <f>IF(SUM('Conotton Valley'!R22)=0,"",SUM('Conotton Valley'!R22))</f>
        <v>2297</v>
      </c>
      <c r="H13" s="81">
        <f>CVB!S13</f>
        <v>173</v>
      </c>
      <c r="I13" s="82">
        <f>CVB!S14</f>
        <v>215</v>
      </c>
      <c r="J13" s="82">
        <f>CVB!S15</f>
        <v>120</v>
      </c>
      <c r="K13" s="82">
        <f>CVB!S16</f>
        <v>0</v>
      </c>
      <c r="L13" s="82">
        <f>CVB!S17</f>
        <v>0</v>
      </c>
      <c r="M13" s="82">
        <f>CVB!S18</f>
        <v>0</v>
      </c>
      <c r="N13" s="80">
        <f>CVB!T21</f>
        <v>508</v>
      </c>
      <c r="O13" s="88">
        <f>SUM(G13:M13)</f>
        <v>2805</v>
      </c>
    </row>
    <row r="14" spans="1:15" ht="15" thickBot="1" x14ac:dyDescent="0.35">
      <c r="A14" s="49">
        <v>10</v>
      </c>
      <c r="C14" s="54" t="str">
        <f>Louisville!$C$10</f>
        <v>Louisville</v>
      </c>
      <c r="D14" s="54">
        <f>IF(SUM(Louisville!K23)=0,"",SUM(Louisville!K23))</f>
        <v>805</v>
      </c>
      <c r="E14" s="54">
        <f>IF(SUM(Louisville!L23)=0,"",SUM(Louisville!L23))</f>
        <v>777</v>
      </c>
      <c r="F14" s="55">
        <f>IF(SUM(Louisville!M23)=0,"",SUM(Louisville!M23))</f>
        <v>772</v>
      </c>
      <c r="G14" s="64">
        <f>IF(SUM(Louisville!R22)=0,"",SUM(Louisville!R22))</f>
        <v>2354</v>
      </c>
      <c r="H14" s="63">
        <f>LouB!S13</f>
        <v>150</v>
      </c>
      <c r="I14" s="58">
        <f>LouB!S14</f>
        <v>140</v>
      </c>
      <c r="J14" s="58">
        <f>LouB!S15</f>
        <v>132</v>
      </c>
      <c r="K14" s="58">
        <f>LouB!S16</f>
        <v>0</v>
      </c>
      <c r="L14" s="58">
        <f>LouB!S17</f>
        <v>0</v>
      </c>
      <c r="M14" s="58">
        <f>LouB!S18</f>
        <v>0</v>
      </c>
      <c r="N14" s="59">
        <f>LouB!T21</f>
        <v>422</v>
      </c>
      <c r="O14" s="90">
        <f>SUM(G14:M14)</f>
        <v>2776</v>
      </c>
    </row>
    <row r="15" spans="1:15" ht="15" thickBot="1" x14ac:dyDescent="0.35">
      <c r="A15" s="49">
        <v>11</v>
      </c>
      <c r="C15" s="54" t="str">
        <f>Springfield!$C$10</f>
        <v>Springfield Local</v>
      </c>
      <c r="D15" s="54">
        <f>IF(SUM(Springfield!K23)=0,"",SUM(Springfield!K23))</f>
        <v>723</v>
      </c>
      <c r="E15" s="54">
        <f>IF(SUM(Springfield!L23)=0,"",SUM(Springfield!L23))</f>
        <v>819</v>
      </c>
      <c r="F15" s="55">
        <f>IF(SUM(Springfield!M23)=0,"",SUM(Springfield!M23))</f>
        <v>680</v>
      </c>
      <c r="G15" s="64">
        <f>IF(SUM(Springfield!R22)=0,"",SUM(Springfield!R22))</f>
        <v>2222</v>
      </c>
      <c r="H15" s="63">
        <f>SprB!S13</f>
        <v>173</v>
      </c>
      <c r="I15" s="57">
        <f>SprB!S14</f>
        <v>138</v>
      </c>
      <c r="J15" s="57">
        <f>SprB!S15</f>
        <v>171</v>
      </c>
      <c r="K15" s="57">
        <f>SprB!S16</f>
        <v>0</v>
      </c>
      <c r="L15" s="57">
        <f>SprB!S17</f>
        <v>0</v>
      </c>
      <c r="M15" s="57">
        <f>SprB!S18</f>
        <v>0</v>
      </c>
      <c r="N15" s="55">
        <f>SprB!T21</f>
        <v>482</v>
      </c>
      <c r="O15" s="90">
        <f>SUM(G15:M15)</f>
        <v>2704</v>
      </c>
    </row>
    <row r="16" spans="1:15" ht="15" thickBot="1" x14ac:dyDescent="0.35">
      <c r="A16" s="49">
        <v>12</v>
      </c>
      <c r="C16" s="54" t="str">
        <f>'North Canton Hoover'!$C$10</f>
        <v>North Canton Hoover</v>
      </c>
      <c r="D16" s="54">
        <f>IF(SUM('North Canton Hoover'!K23)=0,"",SUM('North Canton Hoover'!K23))</f>
        <v>696</v>
      </c>
      <c r="E16" s="54">
        <f>IF(SUM('North Canton Hoover'!L23)=0,"",SUM('North Canton Hoover'!L23))</f>
        <v>731</v>
      </c>
      <c r="F16" s="55">
        <f>IF(SUM('North Canton Hoover'!M23)=0,"",SUM('North Canton Hoover'!M23))</f>
        <v>782</v>
      </c>
      <c r="G16" s="64">
        <f>IF(SUM('North Canton Hoover'!R22)=0,"",SUM('North Canton Hoover'!R22))</f>
        <v>2209</v>
      </c>
      <c r="H16" s="63">
        <f>NCHB!S13</f>
        <v>138</v>
      </c>
      <c r="I16" s="57">
        <f>NCHB!S14</f>
        <v>135</v>
      </c>
      <c r="J16" s="57">
        <f>NCHB!S15</f>
        <v>220</v>
      </c>
      <c r="K16" s="57">
        <f>NCHB!S16</f>
        <v>0</v>
      </c>
      <c r="L16" s="57">
        <f>NCHB!S17</f>
        <v>0</v>
      </c>
      <c r="M16" s="57">
        <f>NCHB!S18</f>
        <v>0</v>
      </c>
      <c r="N16" s="55">
        <f>NCHB!T21</f>
        <v>493</v>
      </c>
      <c r="O16" s="91">
        <f>SUM(G16:M16)</f>
        <v>2702</v>
      </c>
    </row>
    <row r="17" spans="1:15" ht="15" thickBot="1" x14ac:dyDescent="0.35">
      <c r="A17" s="49">
        <v>13</v>
      </c>
      <c r="C17" s="54" t="str">
        <f>'Wayne B'!$C$10</f>
        <v>Wayne Huber Heights B</v>
      </c>
      <c r="D17" s="54">
        <f>IF(SUM('Wayne B'!K23)=0,"",SUM('Wayne B'!K23))</f>
        <v>690</v>
      </c>
      <c r="E17" s="54">
        <f>IF(SUM('Wayne B'!L23)=0,"",SUM('Wayne B'!L23))</f>
        <v>662</v>
      </c>
      <c r="F17" s="55">
        <f>IF(SUM('Wayne B'!M23)=0,"",SUM('Wayne B'!M23))</f>
        <v>710</v>
      </c>
      <c r="G17" s="64">
        <f>IF(SUM('Wayne B'!R22)=0,"",SUM('Wayne B'!R22))</f>
        <v>2062</v>
      </c>
      <c r="H17" s="63">
        <f>WHHBB!S13</f>
        <v>139</v>
      </c>
      <c r="I17" s="57">
        <f>WHHBB!S14</f>
        <v>157</v>
      </c>
      <c r="J17" s="57">
        <f>WHHBB!S15</f>
        <v>104</v>
      </c>
      <c r="K17" s="57">
        <f>WHHBB!S16</f>
        <v>0</v>
      </c>
      <c r="L17" s="57">
        <f>WHHBB!S17</f>
        <v>0</v>
      </c>
      <c r="M17" s="57">
        <f>WHHBB!S18</f>
        <v>0</v>
      </c>
      <c r="N17" s="55">
        <f>WHHBB!T21</f>
        <v>400</v>
      </c>
      <c r="O17" s="92">
        <f>SUM(G17:M17)</f>
        <v>2462</v>
      </c>
    </row>
    <row r="18" spans="1:15" ht="15" thickBot="1" x14ac:dyDescent="0.35">
      <c r="A18" s="49">
        <v>14</v>
      </c>
      <c r="C18" s="54" t="str">
        <f>Newark!$C$10</f>
        <v>Newark</v>
      </c>
      <c r="D18" s="54">
        <f>IF(SUM(Newark!K23)=0,"",SUM(Newark!K23))</f>
        <v>645</v>
      </c>
      <c r="E18" s="54">
        <f>IF(SUM(Newark!L23)=0,"",SUM(Newark!L23))</f>
        <v>671</v>
      </c>
      <c r="F18" s="55">
        <f>IF(SUM(Newark!M23)=0,"",SUM(Newark!M23))</f>
        <v>667</v>
      </c>
      <c r="G18" s="64">
        <f>IF(SUM(Newark!R22)=0,"",SUM(Newark!R22))</f>
        <v>1983</v>
      </c>
      <c r="H18" s="63">
        <f>NewB!S13</f>
        <v>123</v>
      </c>
      <c r="I18" s="57">
        <f>NewB!S14</f>
        <v>146</v>
      </c>
      <c r="J18" s="57">
        <f>NewB!S15</f>
        <v>136</v>
      </c>
      <c r="K18" s="57">
        <f>NewB!S16</f>
        <v>0</v>
      </c>
      <c r="L18" s="57">
        <f>NewB!S17</f>
        <v>0</v>
      </c>
      <c r="M18" s="57">
        <f>NewB!S18</f>
        <v>0</v>
      </c>
      <c r="N18" s="55">
        <f>NewB!T21</f>
        <v>405</v>
      </c>
      <c r="O18" s="90">
        <f>SUM(G18:M18)</f>
        <v>2388</v>
      </c>
    </row>
    <row r="19" spans="1:15" ht="15" thickBot="1" x14ac:dyDescent="0.35">
      <c r="A19" s="49">
        <v>15</v>
      </c>
      <c r="C19" s="54" t="str">
        <f>'East Canton'!$C$10</f>
        <v>East Canton</v>
      </c>
      <c r="D19" s="54">
        <f>IF(SUM('East Canton'!K23)=0,"",SUM('East Canton'!K23))</f>
        <v>619</v>
      </c>
      <c r="E19" s="54">
        <f>IF(SUM('East Canton'!L23)=0,"",SUM('East Canton'!L23))</f>
        <v>686</v>
      </c>
      <c r="F19" s="55">
        <f>IF(SUM('East Canton'!M23)=0,"",SUM('East Canton'!M23))</f>
        <v>625</v>
      </c>
      <c r="G19" s="64">
        <f>IF(SUM('East Canton'!R22)=0,"",SUM('East Canton'!R22))</f>
        <v>1930</v>
      </c>
      <c r="H19" s="63">
        <f>ECB!S13</f>
        <v>105</v>
      </c>
      <c r="I19" s="57">
        <f>ECB!S14</f>
        <v>138</v>
      </c>
      <c r="J19" s="57">
        <f>ECB!S15</f>
        <v>135</v>
      </c>
      <c r="K19" s="57">
        <f>ECB!S16</f>
        <v>0</v>
      </c>
      <c r="L19" s="57">
        <f>ECB!S17</f>
        <v>0</v>
      </c>
      <c r="M19" s="57">
        <f>ECB!S18</f>
        <v>0</v>
      </c>
      <c r="N19" s="55">
        <f>ECB!T21</f>
        <v>378</v>
      </c>
      <c r="O19" s="90">
        <f>SUM(G19:M19)</f>
        <v>2308</v>
      </c>
    </row>
    <row r="20" spans="1:15" ht="15" thickBot="1" x14ac:dyDescent="0.35">
      <c r="A20" s="49">
        <v>16</v>
      </c>
      <c r="C20" s="54" t="str">
        <f>Blind!$C$10</f>
        <v>Blind</v>
      </c>
      <c r="D20" s="54" t="str">
        <f>IF(SUM(Blind!K23)=0,"",SUM(Blind!K23))</f>
        <v/>
      </c>
      <c r="E20" s="54" t="str">
        <f>IF(SUM(Blind!L23)=0,"",SUM(Blind!L23))</f>
        <v/>
      </c>
      <c r="F20" s="55" t="str">
        <f>IF(SUM(Blind!M23)=0,"",SUM(Blind!M23))</f>
        <v/>
      </c>
      <c r="G20" s="61" t="str">
        <f>IF(SUM(Blind!R22)=0,"",SUM(Blind!R22))</f>
        <v/>
      </c>
      <c r="H20" s="63">
        <f>BlindB!S13</f>
        <v>0</v>
      </c>
      <c r="I20" s="57">
        <f>BlindB!S14</f>
        <v>0</v>
      </c>
      <c r="J20" s="57">
        <f>BlindB!S15</f>
        <v>0</v>
      </c>
      <c r="K20" s="57">
        <f>BlindB!S16</f>
        <v>0</v>
      </c>
      <c r="L20" s="57">
        <f>BlindB!S17</f>
        <v>0</v>
      </c>
      <c r="M20" s="57">
        <f>BlindB!S18</f>
        <v>0</v>
      </c>
      <c r="N20" s="55" t="str">
        <f>BlindB!T21</f>
        <v/>
      </c>
      <c r="O20" s="91">
        <f>SUM(G20:M20)</f>
        <v>0</v>
      </c>
    </row>
  </sheetData>
  <sortState xmlns:xlrd2="http://schemas.microsoft.com/office/spreadsheetml/2017/richdata2" ref="C5:O20">
    <sortCondition descending="1" ref="O3:O20"/>
  </sortState>
  <mergeCells count="1">
    <mergeCell ref="C1:O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DF10-72F9-42F7-9425-CFD9CF98B343}">
  <sheetPr codeName="Sheet47"/>
  <dimension ref="B1:S26"/>
  <sheetViews>
    <sheetView topLeftCell="A5" workbookViewId="0">
      <selection activeCell="M18" sqref="M18"/>
    </sheetView>
  </sheetViews>
  <sheetFormatPr defaultColWidth="8.6640625"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2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68</v>
      </c>
      <c r="D10" s="131"/>
      <c r="E10" s="131"/>
      <c r="F10" s="131"/>
      <c r="G10" s="131"/>
      <c r="H10" s="131"/>
      <c r="I10" s="132"/>
      <c r="J10" s="22"/>
      <c r="K10" s="43">
        <v>21</v>
      </c>
      <c r="L10" s="43">
        <v>19</v>
      </c>
      <c r="M10" s="43">
        <v>33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155</v>
      </c>
      <c r="D13" s="113"/>
      <c r="E13" s="113"/>
      <c r="F13" s="113"/>
      <c r="G13" s="113"/>
      <c r="H13" s="50"/>
      <c r="I13" s="51"/>
      <c r="J13" s="47">
        <v>1</v>
      </c>
      <c r="K13" s="43">
        <v>188</v>
      </c>
      <c r="L13" s="43">
        <v>136</v>
      </c>
      <c r="M13" s="43">
        <v>167</v>
      </c>
      <c r="O13" s="43">
        <f t="shared" ref="O13:O20" si="0">IF(K13+L13+M13=0, "",K13+L13+M13)</f>
        <v>491</v>
      </c>
    </row>
    <row r="14" spans="2:19" ht="28.5" customHeight="1" x14ac:dyDescent="0.5">
      <c r="B14" s="16" t="s">
        <v>17</v>
      </c>
      <c r="C14" s="112" t="s">
        <v>156</v>
      </c>
      <c r="D14" s="113"/>
      <c r="E14" s="113"/>
      <c r="F14" s="113"/>
      <c r="G14" s="113"/>
      <c r="H14" s="114"/>
      <c r="I14" s="115"/>
      <c r="J14" s="47">
        <v>2</v>
      </c>
      <c r="K14" s="43">
        <v>121</v>
      </c>
      <c r="L14" s="43">
        <v>173</v>
      </c>
      <c r="M14" s="43">
        <v>123</v>
      </c>
      <c r="O14" s="43">
        <f t="shared" si="0"/>
        <v>417</v>
      </c>
    </row>
    <row r="15" spans="2:19" ht="28.5" customHeight="1" x14ac:dyDescent="0.5">
      <c r="B15" s="16" t="s">
        <v>18</v>
      </c>
      <c r="C15" s="112" t="s">
        <v>157</v>
      </c>
      <c r="D15" s="113"/>
      <c r="E15" s="113"/>
      <c r="F15" s="113"/>
      <c r="G15" s="113"/>
      <c r="H15" s="114"/>
      <c r="I15" s="115"/>
      <c r="J15" s="47">
        <v>3</v>
      </c>
      <c r="K15" s="43">
        <v>171</v>
      </c>
      <c r="L15" s="43">
        <v>104</v>
      </c>
      <c r="M15" s="43">
        <v>136</v>
      </c>
      <c r="O15" s="43">
        <f t="shared" si="0"/>
        <v>411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158</v>
      </c>
      <c r="D16" s="113"/>
      <c r="E16" s="113"/>
      <c r="F16" s="113"/>
      <c r="G16" s="113"/>
      <c r="H16" s="114"/>
      <c r="I16" s="115"/>
      <c r="J16" s="47">
        <v>4</v>
      </c>
      <c r="K16" s="43">
        <v>171</v>
      </c>
      <c r="L16" s="43">
        <v>207</v>
      </c>
      <c r="M16" s="43">
        <v>206</v>
      </c>
      <c r="O16" s="43">
        <f t="shared" si="0"/>
        <v>584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159</v>
      </c>
      <c r="D17" s="113"/>
      <c r="E17" s="113"/>
      <c r="F17" s="113"/>
      <c r="G17" s="113"/>
      <c r="H17" s="114"/>
      <c r="I17" s="115"/>
      <c r="J17" s="47">
        <v>5</v>
      </c>
      <c r="K17" s="43">
        <v>154</v>
      </c>
      <c r="L17" s="43">
        <v>157</v>
      </c>
      <c r="M17" s="43">
        <v>140</v>
      </c>
      <c r="O17" s="43">
        <f t="shared" si="0"/>
        <v>451</v>
      </c>
      <c r="Q17" s="93"/>
      <c r="R17" s="43"/>
      <c r="S17" s="43"/>
    </row>
    <row r="18" spans="2:19" ht="28.5" customHeight="1" x14ac:dyDescent="0.5">
      <c r="B18" s="16" t="s">
        <v>22</v>
      </c>
      <c r="C18" s="112" t="s">
        <v>160</v>
      </c>
      <c r="D18" s="113"/>
      <c r="E18" s="113"/>
      <c r="F18" s="113"/>
      <c r="G18" s="113"/>
      <c r="H18" s="114"/>
      <c r="I18" s="115"/>
      <c r="J18" s="47">
        <v>6</v>
      </c>
      <c r="K18" s="43"/>
      <c r="L18" s="43"/>
      <c r="M18" s="43"/>
      <c r="O18" s="43" t="str">
        <f t="shared" si="0"/>
        <v/>
      </c>
      <c r="Q18" s="93"/>
      <c r="R18" s="93"/>
      <c r="S18" s="93"/>
    </row>
    <row r="19" spans="2:19" ht="28.5" customHeight="1" x14ac:dyDescent="0.5">
      <c r="B19" s="16" t="s">
        <v>23</v>
      </c>
      <c r="C19" s="112" t="s">
        <v>161</v>
      </c>
      <c r="D19" s="113"/>
      <c r="E19" s="113"/>
      <c r="F19" s="113"/>
      <c r="G19" s="113"/>
      <c r="H19" s="114"/>
      <c r="I19" s="115"/>
      <c r="J19" s="47">
        <v>7</v>
      </c>
      <c r="K19" s="43"/>
      <c r="L19" s="43"/>
      <c r="M19" s="43"/>
      <c r="O19" s="43" t="str">
        <f t="shared" si="0"/>
        <v/>
      </c>
      <c r="Q19" s="93"/>
      <c r="R19" s="93"/>
      <c r="S19" s="93"/>
    </row>
    <row r="20" spans="2:19" ht="28.5" customHeight="1" x14ac:dyDescent="0.5">
      <c r="B20" s="16" t="s">
        <v>24</v>
      </c>
      <c r="C20" s="112"/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thickBot="1" x14ac:dyDescent="0.35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2354</v>
      </c>
      <c r="S22" s="119"/>
    </row>
    <row r="23" spans="2:19" ht="22.5" customHeight="1" thickBot="1" x14ac:dyDescent="0.4">
      <c r="D23" s="122" t="s">
        <v>26</v>
      </c>
      <c r="E23" s="123"/>
      <c r="F23" s="124"/>
      <c r="K23" s="45">
        <f>IF(SUM(K13+K14+K15+K16+K17+K18+K19+K20+Q17+Q18+Q19)=0,"",SUM(K13+K14+K15+K16+K17+K18+K19+K20+Q17+Q18+Q19))</f>
        <v>805</v>
      </c>
      <c r="L23" s="45">
        <f>IF(SUM(L13+L14+L15+L16+L17+L18+L19+L20+R17+R18+R19)=0,"",SUM(L13+L14+L15+L16+L17+L18+L19+L20+R17+R18+R19))</f>
        <v>777</v>
      </c>
      <c r="M23" s="45">
        <f>IF(SUM(M13+M14+M15+M16+M17+M18+M19+M20+S17+S18+S19)=0,"",SUM(M13+M14+M15+M16+M17+M18+M19+M20+S17+S18+S19))</f>
        <v>772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F24:J24"/>
    <mergeCell ref="B25:D25"/>
    <mergeCell ref="J26:K26"/>
    <mergeCell ref="C19:G19"/>
    <mergeCell ref="H19:I19"/>
    <mergeCell ref="C20:G20"/>
    <mergeCell ref="H20:I20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K11:M11"/>
    <mergeCell ref="C12:I12"/>
    <mergeCell ref="C13:G13"/>
    <mergeCell ref="C14:G14"/>
    <mergeCell ref="H14:I14"/>
    <mergeCell ref="C10:I10"/>
    <mergeCell ref="O10:S10"/>
    <mergeCell ref="B1:N1"/>
    <mergeCell ref="O1:S1"/>
    <mergeCell ref="C7:I8"/>
    <mergeCell ref="K7:M8"/>
    <mergeCell ref="Q8:Q9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EB62-09F5-42A8-A641-1EDD07D7A331}">
  <sheetPr codeName="Sheet48"/>
  <dimension ref="B1:U26"/>
  <sheetViews>
    <sheetView topLeftCell="A14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31</v>
      </c>
      <c r="C10" s="130" t="str">
        <f>Louisville!$C$10</f>
        <v>Louisville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Louisville!C13</f>
        <v>Michael Emerick Jr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150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Louisville!C14</f>
        <v>Garrett Chilson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140</v>
      </c>
      <c r="T14" s="94">
        <f>IF(SUM(S13+S14)=0,"",SUM(S13+S14))</f>
        <v>290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Louisville!C15</f>
        <v>Jonathan Horn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132</v>
      </c>
      <c r="T15" s="94">
        <f>IF(SUM(S13:S15)=0,"",SUM(S13:S15))</f>
        <v>422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Louisville!C16</f>
        <v>Landon Geisey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422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Louisville!C17</f>
        <v>Zach Grosenbaugh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422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Louisville!C18</f>
        <v>Ty Schuler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422</v>
      </c>
      <c r="U18" s="34" t="s">
        <v>40</v>
      </c>
    </row>
    <row r="19" spans="2:21" ht="26.25" customHeight="1" x14ac:dyDescent="0.4">
      <c r="B19" s="16" t="s">
        <v>23</v>
      </c>
      <c r="C19" s="112" t="str">
        <f>Louisville!C19</f>
        <v>Brock Yuhaniak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thickBot="1" x14ac:dyDescent="0.45">
      <c r="B20" s="16" t="s">
        <v>24</v>
      </c>
      <c r="C20" s="112">
        <f>Louisville!C20</f>
        <v>0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thickBot="1" x14ac:dyDescent="0.35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422</v>
      </c>
      <c r="U21" s="161"/>
    </row>
    <row r="22" spans="2:21" ht="14.25" customHeight="1" thickBot="1" x14ac:dyDescent="0.35">
      <c r="K22" s="28"/>
      <c r="L22" s="28"/>
      <c r="M22" s="46"/>
      <c r="N22" s="46"/>
    </row>
    <row r="23" spans="2:21" ht="22.5" customHeight="1" thickBot="1" x14ac:dyDescent="0.4">
      <c r="D23" s="162"/>
      <c r="E23" s="162"/>
      <c r="F23" s="162"/>
      <c r="P23" s="163" t="s">
        <v>50</v>
      </c>
      <c r="Q23" s="164"/>
      <c r="R23" s="164"/>
      <c r="S23" s="165"/>
      <c r="T23" s="166">
        <f>Louisville!R22</f>
        <v>2354</v>
      </c>
      <c r="U23" s="161"/>
    </row>
    <row r="24" spans="2:21" ht="12.75" customHeight="1" thickBot="1" x14ac:dyDescent="0.35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2776</v>
      </c>
      <c r="U25" s="156"/>
    </row>
    <row r="26" spans="2:21" ht="16.2" thickBot="1" x14ac:dyDescent="0.35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S26"/>
  <sheetViews>
    <sheetView topLeftCell="C1" zoomScale="85" zoomScaleNormal="85" workbookViewId="0">
      <selection activeCell="S17" sqref="S17"/>
    </sheetView>
  </sheetViews>
  <sheetFormatPr defaultColWidth="8.6640625"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1" width="8.6640625" customWidth="1"/>
    <col min="14" max="14" width="2.33203125" customWidth="1"/>
    <col min="15" max="15" width="9.6640625" bestFit="1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72</v>
      </c>
      <c r="D10" s="131"/>
      <c r="E10" s="131"/>
      <c r="F10" s="131"/>
      <c r="G10" s="131"/>
      <c r="H10" s="131"/>
      <c r="I10" s="132"/>
      <c r="J10" s="22"/>
      <c r="K10" s="43">
        <v>22</v>
      </c>
      <c r="L10" s="43">
        <v>24</v>
      </c>
      <c r="M10" s="43">
        <v>26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163</v>
      </c>
      <c r="D13" s="113"/>
      <c r="E13" s="113"/>
      <c r="F13" s="113"/>
      <c r="G13" s="113"/>
      <c r="H13" s="50"/>
      <c r="I13" s="51"/>
      <c r="J13" s="47">
        <v>1</v>
      </c>
      <c r="K13" s="43">
        <v>126</v>
      </c>
      <c r="L13" s="43">
        <v>105</v>
      </c>
      <c r="M13" s="43">
        <v>136</v>
      </c>
      <c r="O13" s="43">
        <f t="shared" ref="O13:O20" si="0">IF(K13+L13+M13=0, "",K13+L13+M13)</f>
        <v>367</v>
      </c>
    </row>
    <row r="14" spans="2:19" ht="28.5" customHeight="1" x14ac:dyDescent="0.5">
      <c r="B14" s="16" t="s">
        <v>17</v>
      </c>
      <c r="C14" s="112" t="s">
        <v>164</v>
      </c>
      <c r="D14" s="113"/>
      <c r="E14" s="113"/>
      <c r="F14" s="113"/>
      <c r="G14" s="113"/>
      <c r="H14" s="114"/>
      <c r="I14" s="115"/>
      <c r="J14" s="47">
        <v>2</v>
      </c>
      <c r="K14" s="43">
        <v>121</v>
      </c>
      <c r="L14" s="43">
        <v>140</v>
      </c>
      <c r="M14" s="43">
        <v>127</v>
      </c>
      <c r="O14" s="43">
        <f t="shared" si="0"/>
        <v>388</v>
      </c>
    </row>
    <row r="15" spans="2:19" ht="28.5" customHeight="1" x14ac:dyDescent="0.5">
      <c r="B15" s="16" t="s">
        <v>18</v>
      </c>
      <c r="C15" s="112" t="s">
        <v>165</v>
      </c>
      <c r="D15" s="113"/>
      <c r="E15" s="113"/>
      <c r="F15" s="113"/>
      <c r="G15" s="113"/>
      <c r="H15" s="114"/>
      <c r="I15" s="115"/>
      <c r="J15" s="47">
        <v>3</v>
      </c>
      <c r="K15" s="43">
        <v>110</v>
      </c>
      <c r="L15" s="43"/>
      <c r="M15" s="43">
        <v>135</v>
      </c>
      <c r="O15" s="43">
        <f t="shared" si="0"/>
        <v>245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166</v>
      </c>
      <c r="D16" s="113"/>
      <c r="E16" s="113"/>
      <c r="F16" s="113"/>
      <c r="G16" s="113"/>
      <c r="H16" s="114"/>
      <c r="I16" s="115"/>
      <c r="J16" s="47">
        <v>4</v>
      </c>
      <c r="K16" s="43">
        <v>143</v>
      </c>
      <c r="L16" s="43">
        <v>97</v>
      </c>
      <c r="M16" s="43"/>
      <c r="O16" s="43">
        <f t="shared" si="0"/>
        <v>240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167</v>
      </c>
      <c r="D17" s="113"/>
      <c r="E17" s="113"/>
      <c r="F17" s="113"/>
      <c r="G17" s="113"/>
      <c r="H17" s="114"/>
      <c r="I17" s="115"/>
      <c r="J17" s="47">
        <v>5</v>
      </c>
      <c r="K17" s="43">
        <v>145</v>
      </c>
      <c r="L17" s="43">
        <v>186</v>
      </c>
      <c r="M17" s="43">
        <v>149</v>
      </c>
      <c r="O17" s="43">
        <f t="shared" si="0"/>
        <v>480</v>
      </c>
      <c r="Q17" s="93"/>
      <c r="R17" s="43"/>
      <c r="S17" s="43"/>
    </row>
    <row r="18" spans="2:19" ht="28.5" customHeight="1" x14ac:dyDescent="0.5">
      <c r="B18" s="16" t="s">
        <v>22</v>
      </c>
      <c r="C18" s="112" t="s">
        <v>168</v>
      </c>
      <c r="D18" s="113"/>
      <c r="E18" s="113"/>
      <c r="F18" s="113"/>
      <c r="G18" s="113"/>
      <c r="H18" s="114"/>
      <c r="I18" s="115"/>
      <c r="J18" s="47">
        <v>6</v>
      </c>
      <c r="K18" s="43"/>
      <c r="L18" s="43">
        <v>143</v>
      </c>
      <c r="M18" s="43">
        <v>120</v>
      </c>
      <c r="O18" s="43">
        <f t="shared" si="0"/>
        <v>263</v>
      </c>
      <c r="Q18" s="93"/>
      <c r="R18" s="93"/>
      <c r="S18" s="93"/>
    </row>
    <row r="19" spans="2:19" ht="28.5" customHeight="1" x14ac:dyDescent="0.5">
      <c r="B19" s="16" t="s">
        <v>23</v>
      </c>
      <c r="C19" s="112"/>
      <c r="D19" s="113"/>
      <c r="E19" s="113"/>
      <c r="F19" s="113"/>
      <c r="G19" s="113"/>
      <c r="H19" s="114"/>
      <c r="I19" s="115"/>
      <c r="J19" s="47">
        <v>7</v>
      </c>
      <c r="K19" s="43"/>
      <c r="L19" s="43"/>
      <c r="M19" s="43"/>
      <c r="O19" s="43" t="str">
        <f t="shared" si="0"/>
        <v/>
      </c>
      <c r="Q19" s="93"/>
      <c r="R19" s="93"/>
      <c r="S19" s="93"/>
    </row>
    <row r="20" spans="2:19" ht="28.5" customHeight="1" x14ac:dyDescent="0.5">
      <c r="B20" s="16" t="s">
        <v>24</v>
      </c>
      <c r="C20" s="112"/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1983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645</v>
      </c>
      <c r="L23" s="45">
        <f>IF(SUM(L13+L14+L15+L16+L17+L18+L19+L20+R17+R18+R19)=0,"",SUM(L13+L14+L15+L16+L17+L18+L19+L20+R17+R18+R19))</f>
        <v>671</v>
      </c>
      <c r="M23" s="45">
        <f>IF(SUM(M13+M14+M15+M16+M17+M18+M19+M20+S17+S18+S19)=0,"",SUM(M13+M14+M15+M16+M17+M18+M19+M20+S17+S18+S19))</f>
        <v>667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C10:I10"/>
    <mergeCell ref="O10:S10"/>
    <mergeCell ref="B1:N1"/>
    <mergeCell ref="O1:S1"/>
    <mergeCell ref="C7:I8"/>
    <mergeCell ref="K7:M8"/>
    <mergeCell ref="Q8:Q9"/>
    <mergeCell ref="K11:M11"/>
    <mergeCell ref="C12:I12"/>
    <mergeCell ref="C13:G13"/>
    <mergeCell ref="C14:G14"/>
    <mergeCell ref="H14:I14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F24:J24"/>
    <mergeCell ref="B25:D25"/>
    <mergeCell ref="J26:K26"/>
    <mergeCell ref="C19:G19"/>
    <mergeCell ref="H19:I19"/>
    <mergeCell ref="C20:G20"/>
    <mergeCell ref="H20:I20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AD484-6CC4-419D-AE7E-D0756BB3AE3B}">
  <sheetPr codeName="Sheet10"/>
  <dimension ref="B1:U26"/>
  <sheetViews>
    <sheetView zoomScale="85" zoomScaleNormal="85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28</v>
      </c>
      <c r="C10" s="130" t="str">
        <f>Newark!$C$10</f>
        <v>Newark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Newark!C13</f>
        <v>Jace Kim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123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Newark!C14</f>
        <v>Conner Bowers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146</v>
      </c>
      <c r="T14" s="94">
        <f>IF(SUM(S13+S14)=0,"",SUM(S13+S14))</f>
        <v>269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Newark!C15</f>
        <v>Dylan Price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136</v>
      </c>
      <c r="T15" s="94">
        <f>IF(SUM(S13:S15)=0,"",SUM(S13:S15))</f>
        <v>405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Newark!C16</f>
        <v>Zander Riley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405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Newark!C17</f>
        <v>Ricky Frazier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405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Newark!C18</f>
        <v>Kal Andersen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405</v>
      </c>
      <c r="U18" s="34" t="s">
        <v>40</v>
      </c>
    </row>
    <row r="19" spans="2:21" ht="26.25" customHeight="1" x14ac:dyDescent="0.4">
      <c r="B19" s="16" t="s">
        <v>23</v>
      </c>
      <c r="C19" s="112">
        <f>Newark!C19</f>
        <v>0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>
        <f>Newark!C20</f>
        <v>0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405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Newark!R22</f>
        <v>1983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2388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9B12-3DE8-4371-BA62-51DB877D3786}">
  <sheetPr codeName="Sheet11"/>
  <dimension ref="B1:S26"/>
  <sheetViews>
    <sheetView topLeftCell="B1" zoomScale="85" zoomScaleNormal="85" workbookViewId="0">
      <selection activeCell="S18" sqref="S18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5" width="9.109375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1" width="8.6640625" customWidth="1"/>
    <col min="14" max="14" width="2.33203125" customWidth="1"/>
    <col min="15" max="15" width="9.109375"/>
    <col min="16" max="16" width="5.44140625" customWidth="1"/>
    <col min="17" max="18" width="9.109375"/>
    <col min="19" max="19" width="9.6640625" customWidth="1"/>
  </cols>
  <sheetData>
    <row r="1" spans="2:19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x14ac:dyDescent="0.5">
      <c r="B10" s="43"/>
      <c r="C10" s="130" t="s">
        <v>105</v>
      </c>
      <c r="D10" s="131"/>
      <c r="E10" s="131"/>
      <c r="F10" s="131"/>
      <c r="G10" s="131"/>
      <c r="H10" s="131"/>
      <c r="I10" s="132"/>
      <c r="J10" s="22"/>
      <c r="K10" s="43">
        <v>23</v>
      </c>
      <c r="L10" s="43">
        <v>21</v>
      </c>
      <c r="M10" s="43">
        <v>19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106</v>
      </c>
      <c r="D13" s="113"/>
      <c r="E13" s="113"/>
      <c r="F13" s="113"/>
      <c r="G13" s="113"/>
      <c r="H13" s="50"/>
      <c r="I13" s="51"/>
      <c r="J13" s="47">
        <v>1</v>
      </c>
      <c r="K13" s="43">
        <v>152</v>
      </c>
      <c r="L13" s="43">
        <v>152</v>
      </c>
      <c r="M13" s="43">
        <v>150</v>
      </c>
      <c r="O13" s="43">
        <f t="shared" ref="O13:O20" si="0">IF(K13+L13+M13=0, "",K13+L13+M13)</f>
        <v>454</v>
      </c>
    </row>
    <row r="14" spans="2:19" ht="28.5" customHeight="1" x14ac:dyDescent="0.5">
      <c r="B14" s="16" t="s">
        <v>17</v>
      </c>
      <c r="C14" s="112" t="s">
        <v>107</v>
      </c>
      <c r="D14" s="113"/>
      <c r="E14" s="113"/>
      <c r="F14" s="113"/>
      <c r="G14" s="113"/>
      <c r="H14" s="114"/>
      <c r="I14" s="115"/>
      <c r="J14" s="47">
        <v>2</v>
      </c>
      <c r="K14" s="43">
        <v>170</v>
      </c>
      <c r="L14" s="43">
        <v>174</v>
      </c>
      <c r="M14" s="43">
        <v>160</v>
      </c>
      <c r="O14" s="43">
        <f t="shared" si="0"/>
        <v>504</v>
      </c>
    </row>
    <row r="15" spans="2:19" ht="28.5" customHeight="1" x14ac:dyDescent="0.5">
      <c r="B15" s="16" t="s">
        <v>18</v>
      </c>
      <c r="C15" s="112" t="s">
        <v>108</v>
      </c>
      <c r="D15" s="113"/>
      <c r="E15" s="113"/>
      <c r="F15" s="113"/>
      <c r="G15" s="113"/>
      <c r="H15" s="114"/>
      <c r="I15" s="115"/>
      <c r="J15" s="47">
        <v>3</v>
      </c>
      <c r="K15" s="43">
        <v>132</v>
      </c>
      <c r="L15" s="43">
        <v>152</v>
      </c>
      <c r="M15" s="43">
        <v>192</v>
      </c>
      <c r="O15" s="43">
        <f t="shared" si="0"/>
        <v>476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109</v>
      </c>
      <c r="D16" s="113"/>
      <c r="E16" s="113"/>
      <c r="F16" s="113"/>
      <c r="G16" s="113"/>
      <c r="H16" s="114"/>
      <c r="I16" s="115"/>
      <c r="J16" s="47">
        <v>4</v>
      </c>
      <c r="K16" s="43">
        <v>140</v>
      </c>
      <c r="L16" s="43">
        <v>153</v>
      </c>
      <c r="M16" s="43">
        <v>173</v>
      </c>
      <c r="O16" s="43">
        <f t="shared" si="0"/>
        <v>466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110</v>
      </c>
      <c r="D17" s="113"/>
      <c r="E17" s="113"/>
      <c r="F17" s="113"/>
      <c r="G17" s="113"/>
      <c r="H17" s="114"/>
      <c r="I17" s="115"/>
      <c r="J17" s="47">
        <v>5</v>
      </c>
      <c r="K17" s="43"/>
      <c r="L17" s="43"/>
      <c r="M17" s="43"/>
      <c r="O17" s="43" t="str">
        <f t="shared" si="0"/>
        <v/>
      </c>
      <c r="Q17" s="93">
        <v>102</v>
      </c>
      <c r="R17" s="43">
        <v>100</v>
      </c>
      <c r="S17" s="43">
        <v>107</v>
      </c>
    </row>
    <row r="18" spans="2:19" ht="28.5" customHeight="1" x14ac:dyDescent="0.5">
      <c r="B18" s="16" t="s">
        <v>22</v>
      </c>
      <c r="C18" s="112" t="s">
        <v>111</v>
      </c>
      <c r="D18" s="113"/>
      <c r="E18" s="113"/>
      <c r="F18" s="113"/>
      <c r="G18" s="113"/>
      <c r="H18" s="114"/>
      <c r="I18" s="115"/>
      <c r="J18" s="47">
        <v>6</v>
      </c>
      <c r="K18" s="43"/>
      <c r="L18" s="43"/>
      <c r="M18" s="43"/>
      <c r="O18" s="43" t="str">
        <f t="shared" si="0"/>
        <v/>
      </c>
      <c r="Q18" s="93"/>
      <c r="R18" s="93"/>
      <c r="S18" s="93"/>
    </row>
    <row r="19" spans="2:19" ht="28.5" customHeight="1" x14ac:dyDescent="0.5">
      <c r="B19" s="16" t="s">
        <v>23</v>
      </c>
      <c r="C19" s="112"/>
      <c r="D19" s="113"/>
      <c r="E19" s="113"/>
      <c r="F19" s="113"/>
      <c r="G19" s="113"/>
      <c r="H19" s="114"/>
      <c r="I19" s="115"/>
      <c r="J19" s="47">
        <v>7</v>
      </c>
      <c r="K19" s="43"/>
      <c r="L19" s="43"/>
      <c r="M19" s="43"/>
      <c r="O19" s="43" t="str">
        <f t="shared" si="0"/>
        <v/>
      </c>
      <c r="Q19" s="93"/>
      <c r="R19" s="93"/>
      <c r="S19" s="93"/>
    </row>
    <row r="20" spans="2:19" ht="28.5" customHeight="1" x14ac:dyDescent="0.5">
      <c r="B20" s="16" t="s">
        <v>24</v>
      </c>
      <c r="C20" s="112"/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2209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696</v>
      </c>
      <c r="L23" s="45">
        <f>IF(SUM(L13+L14+L15+L16+L17+L18+L19+L20+R17+R18+R19)=0,"",SUM(L13+L14+L15+L16+L17+L18+L19+L20+R17+R18+R19))</f>
        <v>731</v>
      </c>
      <c r="M23" s="45">
        <f>IF(SUM(M13+M14+M15+M16+M17+M18+M19+M20+S17+S18+S19)=0,"",SUM(M13+M14+M15+M16+M17+M18+M19+M20+S17+S18+S19))</f>
        <v>782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F24:J24"/>
    <mergeCell ref="B25:D25"/>
    <mergeCell ref="J26:K26"/>
    <mergeCell ref="C19:G19"/>
    <mergeCell ref="H19:I19"/>
    <mergeCell ref="C20:G20"/>
    <mergeCell ref="H20:I20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K11:M11"/>
    <mergeCell ref="C12:I12"/>
    <mergeCell ref="C13:G13"/>
    <mergeCell ref="C14:G14"/>
    <mergeCell ref="H14:I14"/>
    <mergeCell ref="C10:I10"/>
    <mergeCell ref="O10:S10"/>
    <mergeCell ref="B1:N1"/>
    <mergeCell ref="O1:S1"/>
    <mergeCell ref="C7:I8"/>
    <mergeCell ref="K7:M8"/>
    <mergeCell ref="Q8:Q9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A2D7-87BF-4BC6-B640-16843F92A274}">
  <sheetPr codeName="Sheet12"/>
  <dimension ref="B1:U26"/>
  <sheetViews>
    <sheetView topLeftCell="A15" zoomScale="112" zoomScaleNormal="85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33</v>
      </c>
      <c r="C10" s="114" t="str">
        <f>'North Canton Hoover'!$C$10</f>
        <v>North Canton Hoover</v>
      </c>
      <c r="D10" s="115"/>
      <c r="E10" s="115"/>
      <c r="F10" s="115"/>
      <c r="G10" s="115"/>
      <c r="H10" s="115"/>
      <c r="I10" s="218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45" t="s">
        <v>10</v>
      </c>
      <c r="D12" s="145"/>
      <c r="E12" s="145"/>
      <c r="F12" s="145"/>
      <c r="G12" s="145"/>
      <c r="H12" s="145"/>
      <c r="I12" s="145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'North Canton Hoover'!C13</f>
        <v>Connor Lab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138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'North Canton Hoover'!C14</f>
        <v>Cole Hapstak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135</v>
      </c>
      <c r="T14" s="94">
        <f>IF(SUM(S13+S14)=0,"",SUM(S13+S14))</f>
        <v>273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'North Canton Hoover'!C15</f>
        <v>Chase Wensel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220</v>
      </c>
      <c r="T15" s="94">
        <f>IF(SUM(S13:S15)=0,"",SUM(S13:S15))</f>
        <v>493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'North Canton Hoover'!C16</f>
        <v>Jack Wells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493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'North Canton Hoover'!C17</f>
        <v>Erik Rider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493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'North Canton Hoover'!C18</f>
        <v>Manny Doerfler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493</v>
      </c>
      <c r="U18" s="34" t="s">
        <v>40</v>
      </c>
    </row>
    <row r="19" spans="2:21" ht="26.25" customHeight="1" x14ac:dyDescent="0.4">
      <c r="B19" s="16" t="s">
        <v>23</v>
      </c>
      <c r="C19" s="112">
        <f>'North Canton Hoover'!C19</f>
        <v>0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>
        <f>'North Canton Hoover'!C20</f>
        <v>0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493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'North Canton Hoover'!R22</f>
        <v>2209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2702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B1:S26"/>
  <sheetViews>
    <sheetView zoomScale="85" zoomScaleNormal="85" workbookViewId="0">
      <selection activeCell="M20" sqref="M20"/>
    </sheetView>
  </sheetViews>
  <sheetFormatPr defaultColWidth="8.6640625"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1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73</v>
      </c>
      <c r="D10" s="131"/>
      <c r="E10" s="131"/>
      <c r="F10" s="131"/>
      <c r="G10" s="131"/>
      <c r="H10" s="131"/>
      <c r="I10" s="132"/>
      <c r="J10" s="22"/>
      <c r="K10" s="43">
        <v>24</v>
      </c>
      <c r="L10" s="43">
        <v>26</v>
      </c>
      <c r="M10" s="43">
        <v>28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112</v>
      </c>
      <c r="D13" s="113"/>
      <c r="E13" s="113"/>
      <c r="F13" s="113"/>
      <c r="G13" s="113"/>
      <c r="H13" s="50"/>
      <c r="I13" s="51"/>
      <c r="J13" s="47">
        <v>1</v>
      </c>
      <c r="K13" s="43">
        <v>126</v>
      </c>
      <c r="L13" s="43">
        <v>124</v>
      </c>
      <c r="M13" s="43">
        <v>125</v>
      </c>
      <c r="O13" s="43">
        <f t="shared" ref="O13:O20" si="0">IF(K13+L13+M13=0, "",K13+L13+M13)</f>
        <v>375</v>
      </c>
    </row>
    <row r="14" spans="2:19" ht="28.5" customHeight="1" x14ac:dyDescent="0.5">
      <c r="B14" s="16" t="s">
        <v>17</v>
      </c>
      <c r="C14" s="112" t="s">
        <v>113</v>
      </c>
      <c r="D14" s="113"/>
      <c r="E14" s="113"/>
      <c r="F14" s="113"/>
      <c r="G14" s="113"/>
      <c r="H14" s="114"/>
      <c r="I14" s="115"/>
      <c r="J14" s="47">
        <v>2</v>
      </c>
      <c r="K14" s="43">
        <v>162</v>
      </c>
      <c r="L14" s="43">
        <v>159</v>
      </c>
      <c r="M14" s="43">
        <v>157</v>
      </c>
      <c r="O14" s="43">
        <f t="shared" si="0"/>
        <v>478</v>
      </c>
    </row>
    <row r="15" spans="2:19" ht="28.5" customHeight="1" x14ac:dyDescent="0.5">
      <c r="B15" s="16" t="s">
        <v>18</v>
      </c>
      <c r="C15" s="112" t="s">
        <v>114</v>
      </c>
      <c r="D15" s="113"/>
      <c r="E15" s="113"/>
      <c r="F15" s="113"/>
      <c r="G15" s="113"/>
      <c r="H15" s="114"/>
      <c r="I15" s="115"/>
      <c r="J15" s="47">
        <v>3</v>
      </c>
      <c r="K15" s="43"/>
      <c r="L15" s="43"/>
      <c r="M15" s="43"/>
      <c r="O15" s="43" t="str">
        <f t="shared" si="0"/>
        <v/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115</v>
      </c>
      <c r="D16" s="113"/>
      <c r="E16" s="113"/>
      <c r="F16" s="113"/>
      <c r="G16" s="113"/>
      <c r="H16" s="114"/>
      <c r="I16" s="115"/>
      <c r="J16" s="47">
        <v>4</v>
      </c>
      <c r="K16" s="43">
        <v>213</v>
      </c>
      <c r="L16" s="43">
        <v>178</v>
      </c>
      <c r="M16" s="43">
        <v>170</v>
      </c>
      <c r="O16" s="43">
        <f t="shared" si="0"/>
        <v>561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116</v>
      </c>
      <c r="D17" s="113"/>
      <c r="E17" s="113"/>
      <c r="F17" s="113"/>
      <c r="G17" s="113"/>
      <c r="H17" s="114"/>
      <c r="I17" s="115"/>
      <c r="J17" s="47">
        <v>5</v>
      </c>
      <c r="K17" s="43">
        <v>241</v>
      </c>
      <c r="L17" s="43">
        <v>183</v>
      </c>
      <c r="M17" s="43">
        <v>193</v>
      </c>
      <c r="O17" s="43">
        <f t="shared" si="0"/>
        <v>617</v>
      </c>
      <c r="Q17" s="4"/>
      <c r="R17" s="43"/>
      <c r="S17" s="43"/>
    </row>
    <row r="18" spans="2:19" ht="28.5" customHeight="1" x14ac:dyDescent="0.5">
      <c r="B18" s="16" t="s">
        <v>22</v>
      </c>
      <c r="C18" s="112" t="s">
        <v>117</v>
      </c>
      <c r="D18" s="113"/>
      <c r="E18" s="113"/>
      <c r="F18" s="113"/>
      <c r="G18" s="113"/>
      <c r="H18" s="114"/>
      <c r="I18" s="115"/>
      <c r="J18" s="47">
        <v>6</v>
      </c>
      <c r="K18" s="43"/>
      <c r="L18" s="43">
        <v>90</v>
      </c>
      <c r="M18" s="43"/>
      <c r="O18" s="43">
        <f t="shared" si="0"/>
        <v>90</v>
      </c>
      <c r="Q18" s="4"/>
      <c r="R18" s="4"/>
      <c r="S18" s="4"/>
    </row>
    <row r="19" spans="2:19" ht="28.5" customHeight="1" x14ac:dyDescent="0.5">
      <c r="B19" s="16" t="s">
        <v>23</v>
      </c>
      <c r="C19" s="112" t="s">
        <v>118</v>
      </c>
      <c r="D19" s="113"/>
      <c r="E19" s="113"/>
      <c r="F19" s="113"/>
      <c r="G19" s="113"/>
      <c r="H19" s="114"/>
      <c r="I19" s="115"/>
      <c r="J19" s="47">
        <v>7</v>
      </c>
      <c r="K19" s="43">
        <v>77</v>
      </c>
      <c r="L19" s="43"/>
      <c r="M19" s="43">
        <v>140</v>
      </c>
      <c r="O19" s="43">
        <f t="shared" si="0"/>
        <v>217</v>
      </c>
      <c r="Q19" s="4"/>
      <c r="R19" s="4"/>
      <c r="S19" s="4"/>
    </row>
    <row r="20" spans="2:19" ht="28.5" customHeight="1" x14ac:dyDescent="0.5">
      <c r="B20" s="16" t="s">
        <v>24</v>
      </c>
      <c r="C20" s="112" t="s">
        <v>119</v>
      </c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2338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819</v>
      </c>
      <c r="L23" s="45">
        <f>IF(SUM(L13+L14+L15+L16+L17+L18+L19+L20+R17+R18+R19)=0,"",SUM(L13+L14+L15+L16+L17+L18+L19+L20+R17+R18+R19))</f>
        <v>734</v>
      </c>
      <c r="M23" s="45">
        <f>IF(SUM(M13+M14+M15+M16+M17+M18+M19+M20+S17+S18+S19)=0,"",SUM(M13+M14+M15+M16+M17+M18+M19+M20+S17+S18+S19))</f>
        <v>785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C10:I10"/>
    <mergeCell ref="O10:S10"/>
    <mergeCell ref="B1:N1"/>
    <mergeCell ref="O1:S1"/>
    <mergeCell ref="C7:I8"/>
    <mergeCell ref="K7:M8"/>
    <mergeCell ref="Q8:Q9"/>
    <mergeCell ref="K11:M11"/>
    <mergeCell ref="C12:I12"/>
    <mergeCell ref="C13:G13"/>
    <mergeCell ref="C14:G14"/>
    <mergeCell ref="H14:I14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F24:J24"/>
    <mergeCell ref="B25:D25"/>
    <mergeCell ref="J26:K26"/>
    <mergeCell ref="C19:G19"/>
    <mergeCell ref="H19:I19"/>
    <mergeCell ref="C20:G20"/>
    <mergeCell ref="H20:I20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1F48-5A9D-41D7-93F2-BD925C0A6D71}">
  <sheetPr codeName="Sheet14"/>
  <dimension ref="B1:U26"/>
  <sheetViews>
    <sheetView topLeftCell="A12" zoomScale="85" zoomScaleNormal="85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23</v>
      </c>
      <c r="C10" s="130" t="str">
        <f>Reynoldsburg!$C$10</f>
        <v>Reynoldsburg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Reynoldsburg!C13</f>
        <v>Jacob Snyder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162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Reynoldsburg!C14</f>
        <v>Zach McKay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115</v>
      </c>
      <c r="T14" s="94">
        <f>IF(SUM(S13+S14)=0,"",SUM(S13+S14))</f>
        <v>277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Reynoldsburg!C15</f>
        <v>Cayden Griffin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215</v>
      </c>
      <c r="T15" s="94">
        <f>IF(SUM(S13:S15)=0,"",SUM(S13:S15))</f>
        <v>492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Reynoldsburg!C16</f>
        <v>Brandon Conrad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492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Reynoldsburg!C17</f>
        <v>Quinn Dean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492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Reynoldsburg!C18</f>
        <v>Jerrick Stanford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492</v>
      </c>
      <c r="U18" s="34" t="s">
        <v>40</v>
      </c>
    </row>
    <row r="19" spans="2:21" ht="26.25" customHeight="1" x14ac:dyDescent="0.4">
      <c r="B19" s="16" t="s">
        <v>23</v>
      </c>
      <c r="C19" s="112" t="str">
        <f>Reynoldsburg!C19</f>
        <v>Reis Robinson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 t="str">
        <f>Reynoldsburg!C20</f>
        <v>Jadon Killingsworth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492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Reynoldsburg!R22</f>
        <v>2338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2830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8C3E-31CF-46B8-9ED3-9FD0A55334EC}">
  <sheetPr codeName="Sheet15"/>
  <dimension ref="B1:S26"/>
  <sheetViews>
    <sheetView topLeftCell="A10" zoomScale="107" zoomScaleNormal="107" workbookViewId="0">
      <selection activeCell="M21" sqref="M21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5" width="9.109375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2" width="8.6640625" customWidth="1"/>
    <col min="14" max="14" width="2.33203125" customWidth="1"/>
    <col min="15" max="15" width="9.109375"/>
    <col min="16" max="16" width="5.44140625" customWidth="1"/>
    <col min="17" max="18" width="9.109375"/>
    <col min="19" max="19" width="9.6640625" customWidth="1"/>
  </cols>
  <sheetData>
    <row r="1" spans="2:19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x14ac:dyDescent="0.5">
      <c r="B10" s="43"/>
      <c r="C10" s="130" t="s">
        <v>74</v>
      </c>
      <c r="D10" s="131"/>
      <c r="E10" s="131"/>
      <c r="F10" s="131"/>
      <c r="G10" s="131"/>
      <c r="H10" s="131"/>
      <c r="I10" s="132"/>
      <c r="J10" s="22"/>
      <c r="K10" s="43">
        <v>25</v>
      </c>
      <c r="L10" s="43">
        <v>23</v>
      </c>
      <c r="M10" s="43">
        <v>21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175</v>
      </c>
      <c r="D13" s="113"/>
      <c r="E13" s="113"/>
      <c r="F13" s="113"/>
      <c r="G13" s="113"/>
      <c r="H13" s="50"/>
      <c r="I13" s="51"/>
      <c r="J13" s="47">
        <v>1</v>
      </c>
      <c r="K13" s="43">
        <v>152</v>
      </c>
      <c r="L13" s="43">
        <v>194</v>
      </c>
      <c r="M13" s="43">
        <v>177</v>
      </c>
      <c r="O13" s="43">
        <f t="shared" ref="O13:O20" si="0">IF(K13+L13+M13=0, "",K13+L13+M13)</f>
        <v>523</v>
      </c>
    </row>
    <row r="14" spans="2:19" ht="28.5" customHeight="1" x14ac:dyDescent="0.5">
      <c r="B14" s="16" t="s">
        <v>17</v>
      </c>
      <c r="C14" s="112" t="s">
        <v>177</v>
      </c>
      <c r="D14" s="113"/>
      <c r="E14" s="113"/>
      <c r="F14" s="113"/>
      <c r="G14" s="113"/>
      <c r="H14" s="114"/>
      <c r="I14" s="115"/>
      <c r="J14" s="47">
        <v>2</v>
      </c>
      <c r="K14" s="43"/>
      <c r="L14" s="43">
        <v>129</v>
      </c>
      <c r="M14" s="43"/>
      <c r="O14" s="43">
        <f t="shared" si="0"/>
        <v>129</v>
      </c>
    </row>
    <row r="15" spans="2:19" ht="28.5" customHeight="1" x14ac:dyDescent="0.5">
      <c r="B15" s="16" t="s">
        <v>18</v>
      </c>
      <c r="C15" s="112" t="s">
        <v>178</v>
      </c>
      <c r="D15" s="113"/>
      <c r="E15" s="113"/>
      <c r="F15" s="113"/>
      <c r="G15" s="113"/>
      <c r="H15" s="114"/>
      <c r="I15" s="115"/>
      <c r="J15" s="47">
        <v>3</v>
      </c>
      <c r="K15" s="43">
        <v>127</v>
      </c>
      <c r="L15" s="43">
        <v>121</v>
      </c>
      <c r="M15" s="43">
        <v>162</v>
      </c>
      <c r="O15" s="43">
        <f t="shared" si="0"/>
        <v>410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179</v>
      </c>
      <c r="D16" s="113"/>
      <c r="E16" s="113"/>
      <c r="F16" s="113"/>
      <c r="G16" s="113"/>
      <c r="H16" s="114"/>
      <c r="I16" s="115"/>
      <c r="J16" s="47">
        <v>4</v>
      </c>
      <c r="K16" s="43">
        <v>165</v>
      </c>
      <c r="L16" s="43">
        <v>105</v>
      </c>
      <c r="M16" s="43">
        <v>136</v>
      </c>
      <c r="O16" s="43">
        <f t="shared" si="0"/>
        <v>406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180</v>
      </c>
      <c r="D17" s="113"/>
      <c r="E17" s="113"/>
      <c r="F17" s="113"/>
      <c r="G17" s="113"/>
      <c r="H17" s="114"/>
      <c r="I17" s="115"/>
      <c r="J17" s="47">
        <v>5</v>
      </c>
      <c r="K17" s="43">
        <v>145</v>
      </c>
      <c r="L17" s="43"/>
      <c r="M17" s="43">
        <v>128</v>
      </c>
      <c r="O17" s="43">
        <f t="shared" si="0"/>
        <v>273</v>
      </c>
      <c r="Q17" s="93"/>
      <c r="R17" s="43"/>
      <c r="S17" s="43"/>
    </row>
    <row r="18" spans="2:19" ht="28.5" customHeight="1" x14ac:dyDescent="0.5">
      <c r="B18" s="16" t="s">
        <v>22</v>
      </c>
      <c r="C18" s="112" t="s">
        <v>181</v>
      </c>
      <c r="D18" s="113"/>
      <c r="E18" s="113"/>
      <c r="F18" s="113"/>
      <c r="G18" s="113"/>
      <c r="H18" s="114"/>
      <c r="I18" s="115"/>
      <c r="J18" s="47">
        <v>6</v>
      </c>
      <c r="K18" s="43">
        <v>101</v>
      </c>
      <c r="L18" s="43"/>
      <c r="M18" s="43"/>
      <c r="O18" s="43">
        <f t="shared" si="0"/>
        <v>101</v>
      </c>
      <c r="Q18" s="93"/>
      <c r="R18" s="93"/>
      <c r="S18" s="93"/>
    </row>
    <row r="19" spans="2:19" ht="28.5" customHeight="1" x14ac:dyDescent="0.5">
      <c r="B19" s="16" t="s">
        <v>23</v>
      </c>
      <c r="C19" s="112" t="s">
        <v>182</v>
      </c>
      <c r="D19" s="113"/>
      <c r="E19" s="113"/>
      <c r="F19" s="113"/>
      <c r="G19" s="113"/>
      <c r="H19" s="114"/>
      <c r="I19" s="115"/>
      <c r="J19" s="47">
        <v>7</v>
      </c>
      <c r="K19" s="43"/>
      <c r="L19" s="43">
        <v>113</v>
      </c>
      <c r="M19" s="43"/>
      <c r="O19" s="43">
        <f t="shared" si="0"/>
        <v>113</v>
      </c>
      <c r="Q19" s="93"/>
      <c r="R19" s="93"/>
      <c r="S19" s="93"/>
    </row>
    <row r="20" spans="2:19" ht="28.5" customHeight="1" x14ac:dyDescent="0.5">
      <c r="B20" s="16" t="s">
        <v>24</v>
      </c>
      <c r="C20" s="112" t="s">
        <v>183</v>
      </c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>
        <v>107</v>
      </c>
      <c r="O20" s="43">
        <f t="shared" si="0"/>
        <v>107</v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2062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690</v>
      </c>
      <c r="L23" s="45">
        <f>IF(SUM(L13+L14+L15+L16+L17+L18+L19+L20+R17+R18+R19)=0,"",SUM(L13+L14+L15+L16+L17+L18+L19+L20+R17+R18+R19))</f>
        <v>662</v>
      </c>
      <c r="M23" s="45">
        <f>IF(SUM(M13+M14+M15+M16+M17+M18+M19+M20+S17+S18+S19)=0,"",SUM(M13+M14+M15+M16+M17+M18+M19+M20+S17+S18+S19))</f>
        <v>710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F24:J24"/>
    <mergeCell ref="B25:D25"/>
    <mergeCell ref="J26:K26"/>
    <mergeCell ref="C19:G19"/>
    <mergeCell ref="H19:I19"/>
    <mergeCell ref="C20:G20"/>
    <mergeCell ref="H20:I20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K11:M11"/>
    <mergeCell ref="C12:I12"/>
    <mergeCell ref="C13:G13"/>
    <mergeCell ref="C14:G14"/>
    <mergeCell ref="H14:I14"/>
    <mergeCell ref="C10:I10"/>
    <mergeCell ref="O10:S10"/>
    <mergeCell ref="B1:N1"/>
    <mergeCell ref="O1:S1"/>
    <mergeCell ref="C7:I8"/>
    <mergeCell ref="K7:M8"/>
    <mergeCell ref="Q8:Q9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310F-7102-461D-8B62-4F1DC1F52726}">
  <sheetPr codeName="Sheet16"/>
  <dimension ref="B1:U26"/>
  <sheetViews>
    <sheetView topLeftCell="A13" zoomScale="112" zoomScaleNormal="112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19</v>
      </c>
      <c r="C10" s="182" t="str">
        <f>'Wayne B'!$C$10</f>
        <v>Wayne Huber Heights B</v>
      </c>
      <c r="D10" s="183"/>
      <c r="E10" s="183"/>
      <c r="F10" s="183"/>
      <c r="G10" s="183"/>
      <c r="H10" s="183"/>
      <c r="I10" s="184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'Wayne B'!C13</f>
        <v>Howie Dao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139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'Wayne B'!C14</f>
        <v>Andrew Sidenstick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157</v>
      </c>
      <c r="T14" s="94">
        <f>IF(SUM(S13+S14)=0,"",SUM(S13+S14))</f>
        <v>296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'Wayne B'!C15</f>
        <v>Curtis Stauffer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104</v>
      </c>
      <c r="T15" s="94">
        <f>IF(SUM(S13:S15)=0,"",SUM(S13:S15))</f>
        <v>400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'Wayne B'!C16</f>
        <v>Braxton Rice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400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'Wayne B'!C17</f>
        <v>Logan Wisemiller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400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'Wayne B'!C18</f>
        <v>Alex Kemen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400</v>
      </c>
      <c r="U18" s="34" t="s">
        <v>40</v>
      </c>
    </row>
    <row r="19" spans="2:21" ht="26.25" customHeight="1" x14ac:dyDescent="0.4">
      <c r="B19" s="16" t="s">
        <v>23</v>
      </c>
      <c r="C19" s="112" t="str">
        <f>'Wayne B'!C19</f>
        <v>Blake Rogers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 t="str">
        <f>'Wayne B'!C20</f>
        <v>Logan Renolds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400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'Wayne B'!R22</f>
        <v>2062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2462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tabColor rgb="FFC00000"/>
  </sheetPr>
  <dimension ref="A1:H133"/>
  <sheetViews>
    <sheetView zoomScale="112" zoomScaleNormal="112" workbookViewId="0">
      <selection activeCell="C7" sqref="C7"/>
    </sheetView>
  </sheetViews>
  <sheetFormatPr defaultColWidth="9.33203125" defaultRowHeight="14.4" x14ac:dyDescent="0.3"/>
  <cols>
    <col min="1" max="1" width="6.33203125" style="28" customWidth="1"/>
    <col min="2" max="2" width="1.6640625" style="28" customWidth="1"/>
    <col min="3" max="3" width="31.109375" style="49" customWidth="1"/>
    <col min="4" max="6" width="8.33203125" style="28" bestFit="1" customWidth="1"/>
    <col min="7" max="8" width="9.6640625" style="28" customWidth="1"/>
    <col min="9" max="16384" width="9.33203125" style="49"/>
  </cols>
  <sheetData>
    <row r="1" spans="1:7" s="52" customFormat="1" x14ac:dyDescent="0.3">
      <c r="C1" s="52" t="str">
        <f>FORMULAS!$B$15</f>
        <v>Boys</v>
      </c>
      <c r="D1" s="28" t="s">
        <v>12</v>
      </c>
      <c r="E1" s="28" t="s">
        <v>13</v>
      </c>
      <c r="F1" s="28" t="s">
        <v>14</v>
      </c>
      <c r="G1" s="28" t="s">
        <v>39</v>
      </c>
    </row>
    <row r="2" spans="1:7" ht="10.5" customHeight="1" thickBot="1" x14ac:dyDescent="0.35"/>
    <row r="3" spans="1:7" ht="15" thickBot="1" x14ac:dyDescent="0.35">
      <c r="A3" s="28">
        <v>1</v>
      </c>
      <c r="C3" s="69" t="str">
        <f>'Indian Valley'!C16</f>
        <v>Daniel Grewell</v>
      </c>
      <c r="D3" s="54">
        <f>'Indian Valley'!K16</f>
        <v>264</v>
      </c>
      <c r="E3" s="54">
        <f>'Indian Valley'!L16</f>
        <v>167</v>
      </c>
      <c r="F3" s="55">
        <f>'Indian Valley'!M16</f>
        <v>202</v>
      </c>
      <c r="G3" s="61">
        <f>SUM(D3:F3)</f>
        <v>633</v>
      </c>
    </row>
    <row r="4" spans="1:7" ht="15" thickBot="1" x14ac:dyDescent="0.35">
      <c r="A4" s="28">
        <v>2</v>
      </c>
      <c r="C4" s="69" t="str">
        <f>Reynoldsburg!C17</f>
        <v>Quinn Dean</v>
      </c>
      <c r="D4" s="54">
        <f>Reynoldsburg!K17</f>
        <v>241</v>
      </c>
      <c r="E4" s="54">
        <f>Reynoldsburg!L17</f>
        <v>183</v>
      </c>
      <c r="F4" s="55">
        <f>Reynoldsburg!M17</f>
        <v>193</v>
      </c>
      <c r="G4" s="70">
        <f>SUM(D4:F4)</f>
        <v>617</v>
      </c>
    </row>
    <row r="5" spans="1:7" ht="15" thickBot="1" x14ac:dyDescent="0.35">
      <c r="A5" s="28">
        <v>3</v>
      </c>
      <c r="C5" s="69" t="str">
        <f>'River View'!C17</f>
        <v>Carson Lebeau</v>
      </c>
      <c r="D5" s="54">
        <f>'River View'!K17</f>
        <v>182</v>
      </c>
      <c r="E5" s="54">
        <f>'River View'!L17</f>
        <v>234</v>
      </c>
      <c r="F5" s="55">
        <f>'River View'!M17</f>
        <v>182</v>
      </c>
      <c r="G5" s="70">
        <f>SUM(D5:F5)</f>
        <v>598</v>
      </c>
    </row>
    <row r="6" spans="1:7" ht="15" thickBot="1" x14ac:dyDescent="0.35">
      <c r="A6" s="28">
        <v>4</v>
      </c>
      <c r="C6" s="69" t="str">
        <f>Louisville!C16</f>
        <v>Landon Geisey</v>
      </c>
      <c r="D6" s="54">
        <f>Louisville!K16</f>
        <v>171</v>
      </c>
      <c r="E6" s="54">
        <f>Louisville!L16</f>
        <v>207</v>
      </c>
      <c r="F6" s="55">
        <f>Louisville!M16</f>
        <v>206</v>
      </c>
      <c r="G6" s="70">
        <f>SUM(D6:F6)</f>
        <v>584</v>
      </c>
    </row>
    <row r="7" spans="1:7" ht="15" thickBot="1" x14ac:dyDescent="0.35">
      <c r="A7" s="28">
        <v>5</v>
      </c>
      <c r="C7" s="69" t="str">
        <f>'Wayne A'!C14</f>
        <v>Isaiah Vondenberger</v>
      </c>
      <c r="D7" s="54">
        <f>'Wayne A'!K14</f>
        <v>194</v>
      </c>
      <c r="E7" s="54">
        <f>'Wayne A'!L14</f>
        <v>203</v>
      </c>
      <c r="F7" s="55">
        <f>'Wayne A'!M14</f>
        <v>173</v>
      </c>
      <c r="G7" s="70">
        <f>SUM(D7:F7)</f>
        <v>570</v>
      </c>
    </row>
    <row r="8" spans="1:7" ht="15" thickBot="1" x14ac:dyDescent="0.35">
      <c r="A8" s="28">
        <v>6</v>
      </c>
      <c r="C8" s="69" t="str">
        <f>Reynoldsburg!C16</f>
        <v>Brandon Conrad</v>
      </c>
      <c r="D8" s="54">
        <f>Reynoldsburg!K16</f>
        <v>213</v>
      </c>
      <c r="E8" s="54">
        <f>Reynoldsburg!L16</f>
        <v>178</v>
      </c>
      <c r="F8" s="55">
        <f>Reynoldsburg!M16</f>
        <v>170</v>
      </c>
      <c r="G8" s="70">
        <f>SUM(D8:F8)</f>
        <v>561</v>
      </c>
    </row>
    <row r="9" spans="1:7" ht="15" thickBot="1" x14ac:dyDescent="0.35">
      <c r="A9" s="28">
        <v>7</v>
      </c>
      <c r="C9" s="69" t="str">
        <f>Perry!C16</f>
        <v>Eli Nave</v>
      </c>
      <c r="D9" s="54">
        <f>Perry!K16</f>
        <v>192</v>
      </c>
      <c r="E9" s="54">
        <f>Perry!L16</f>
        <v>160</v>
      </c>
      <c r="F9" s="55">
        <f>Perry!M16</f>
        <v>207</v>
      </c>
      <c r="G9" s="70">
        <f>SUM(D9:F9)</f>
        <v>559</v>
      </c>
    </row>
    <row r="10" spans="1:7" ht="15" thickBot="1" x14ac:dyDescent="0.35">
      <c r="A10" s="28">
        <v>8</v>
      </c>
      <c r="C10" s="69" t="str">
        <f>'Conotton Valley'!C17</f>
        <v>Bobby Brennan</v>
      </c>
      <c r="D10" s="54">
        <f>'Conotton Valley'!K17</f>
        <v>202</v>
      </c>
      <c r="E10" s="54">
        <f>'Conotton Valley'!L17</f>
        <v>213</v>
      </c>
      <c r="F10" s="55">
        <f>'Conotton Valley'!M17</f>
        <v>138</v>
      </c>
      <c r="G10" s="70">
        <f>SUM(D10:F10)</f>
        <v>553</v>
      </c>
    </row>
    <row r="11" spans="1:7" ht="15" thickBot="1" x14ac:dyDescent="0.35">
      <c r="A11" s="28">
        <v>9</v>
      </c>
      <c r="C11" s="69" t="str">
        <f>'East Knox'!C13</f>
        <v>Will Jensen</v>
      </c>
      <c r="D11" s="54">
        <f>'East Knox'!K13</f>
        <v>190</v>
      </c>
      <c r="E11" s="54">
        <f>'East Knox'!L13</f>
        <v>170</v>
      </c>
      <c r="F11" s="55">
        <f>'East Knox'!M13</f>
        <v>190</v>
      </c>
      <c r="G11" s="70">
        <f>SUM(D11:F11)</f>
        <v>550</v>
      </c>
    </row>
    <row r="12" spans="1:7" ht="15" thickBot="1" x14ac:dyDescent="0.35">
      <c r="A12" s="28">
        <v>10</v>
      </c>
      <c r="C12" s="69" t="str">
        <f>'East Knox'!C16</f>
        <v>Lane Lashley</v>
      </c>
      <c r="D12" s="54">
        <f>'East Knox'!K16</f>
        <v>176</v>
      </c>
      <c r="E12" s="54">
        <f>'East Knox'!L16</f>
        <v>154</v>
      </c>
      <c r="F12" s="55">
        <f>'East Knox'!M16</f>
        <v>216</v>
      </c>
      <c r="G12" s="70">
        <f>SUM(D12:F12)</f>
        <v>546</v>
      </c>
    </row>
    <row r="13" spans="1:7" ht="15" thickBot="1" x14ac:dyDescent="0.35">
      <c r="A13" s="28">
        <v>11</v>
      </c>
      <c r="C13" s="69" t="str">
        <f>Perry!C18</f>
        <v>Gavin Hentzell</v>
      </c>
      <c r="D13" s="54">
        <f>Perry!K18</f>
        <v>203</v>
      </c>
      <c r="E13" s="54">
        <f>Perry!L18</f>
        <v>151</v>
      </c>
      <c r="F13" s="55">
        <f>Perry!M18</f>
        <v>190</v>
      </c>
      <c r="G13" s="70">
        <f>SUM(D13:F13)</f>
        <v>544</v>
      </c>
    </row>
    <row r="14" spans="1:7" ht="15" thickBot="1" x14ac:dyDescent="0.35">
      <c r="A14" s="28">
        <v>12</v>
      </c>
      <c r="C14" s="69" t="str">
        <f>'Indian Valley'!C17</f>
        <v>Colton Long</v>
      </c>
      <c r="D14" s="54">
        <f>'Indian Valley'!K17</f>
        <v>189</v>
      </c>
      <c r="E14" s="54">
        <f>'Indian Valley'!L17</f>
        <v>182</v>
      </c>
      <c r="F14" s="55">
        <f>'Indian Valley'!M17</f>
        <v>172</v>
      </c>
      <c r="G14" s="70">
        <f>SUM(D14:F14)</f>
        <v>543</v>
      </c>
    </row>
    <row r="15" spans="1:7" ht="15" thickBot="1" x14ac:dyDescent="0.35">
      <c r="A15" s="28">
        <v>13</v>
      </c>
      <c r="C15" s="69" t="str">
        <f>'Wayne A'!C15</f>
        <v>Kinnick Dahlstrom</v>
      </c>
      <c r="D15" s="54">
        <f>'Wayne A'!K15</f>
        <v>224</v>
      </c>
      <c r="E15" s="54">
        <f>'Wayne A'!L15</f>
        <v>151</v>
      </c>
      <c r="F15" s="55">
        <f>'Wayne A'!M15</f>
        <v>167</v>
      </c>
      <c r="G15" s="70">
        <f>SUM(D15:F15)</f>
        <v>542</v>
      </c>
    </row>
    <row r="16" spans="1:7" ht="15" thickBot="1" x14ac:dyDescent="0.35">
      <c r="A16" s="28">
        <v>14</v>
      </c>
      <c r="C16" s="69" t="str">
        <f>'River View'!C16</f>
        <v>Carter Hammersley</v>
      </c>
      <c r="D16" s="54">
        <f>'River View'!K16</f>
        <v>153</v>
      </c>
      <c r="E16" s="54">
        <f>'River View'!L16</f>
        <v>212</v>
      </c>
      <c r="F16" s="55">
        <f>'River View'!M16</f>
        <v>172</v>
      </c>
      <c r="G16" s="70">
        <f>SUM(D16:F16)</f>
        <v>537</v>
      </c>
    </row>
    <row r="17" spans="1:7" ht="15" thickBot="1" x14ac:dyDescent="0.35">
      <c r="A17" s="28">
        <v>15</v>
      </c>
      <c r="C17" s="69" t="str">
        <f>'Indian Valley'!C15</f>
        <v>Brentin Irwin</v>
      </c>
      <c r="D17" s="54">
        <f>'Indian Valley'!K15</f>
        <v>169</v>
      </c>
      <c r="E17" s="54">
        <f>'Indian Valley'!L15</f>
        <v>159</v>
      </c>
      <c r="F17" s="55">
        <f>'Indian Valley'!M15</f>
        <v>205</v>
      </c>
      <c r="G17" s="70">
        <f>SUM(D17:F17)</f>
        <v>533</v>
      </c>
    </row>
    <row r="18" spans="1:7" ht="15" thickBot="1" x14ac:dyDescent="0.35">
      <c r="A18" s="28">
        <v>16</v>
      </c>
      <c r="C18" s="69" t="str">
        <f>Loveland!C17</f>
        <v>Kian Bronner</v>
      </c>
      <c r="D18" s="54">
        <f>Loveland!K17</f>
        <v>139</v>
      </c>
      <c r="E18" s="54">
        <f>Loveland!L17</f>
        <v>159</v>
      </c>
      <c r="F18" s="55">
        <f>Loveland!M17</f>
        <v>234</v>
      </c>
      <c r="G18" s="70">
        <f>SUM(D18:F18)</f>
        <v>532</v>
      </c>
    </row>
    <row r="19" spans="1:7" ht="15" thickBot="1" x14ac:dyDescent="0.35">
      <c r="A19" s="28">
        <v>17</v>
      </c>
      <c r="C19" s="69" t="str">
        <f>Perry!C13</f>
        <v>Nick Harmon</v>
      </c>
      <c r="D19" s="54">
        <f>Perry!K13</f>
        <v>194</v>
      </c>
      <c r="E19" s="54">
        <f>Perry!L13</f>
        <v>153</v>
      </c>
      <c r="F19" s="55">
        <f>Perry!M13</f>
        <v>179</v>
      </c>
      <c r="G19" s="70">
        <f>SUM(D19:F19)</f>
        <v>526</v>
      </c>
    </row>
    <row r="20" spans="1:7" ht="15" thickBot="1" x14ac:dyDescent="0.35">
      <c r="A20" s="28">
        <v>18</v>
      </c>
      <c r="C20" s="69" t="str">
        <f>'Conotton Valley'!C16</f>
        <v>Nate Downing</v>
      </c>
      <c r="D20" s="54">
        <f>'Conotton Valley'!K16</f>
        <v>155</v>
      </c>
      <c r="E20" s="54">
        <f>'Conotton Valley'!L16</f>
        <v>181</v>
      </c>
      <c r="F20" s="55">
        <f>'Conotton Valley'!M16</f>
        <v>190</v>
      </c>
      <c r="G20" s="70">
        <f>SUM(D20:F20)</f>
        <v>526</v>
      </c>
    </row>
    <row r="21" spans="1:7" ht="15" thickBot="1" x14ac:dyDescent="0.35">
      <c r="A21" s="28">
        <v>19</v>
      </c>
      <c r="C21" s="69" t="str">
        <f>'Wayne B'!C13</f>
        <v>Howie Dao</v>
      </c>
      <c r="D21" s="54">
        <f>'Wayne B'!K13</f>
        <v>152</v>
      </c>
      <c r="E21" s="54">
        <f>'Wayne B'!L13</f>
        <v>194</v>
      </c>
      <c r="F21" s="55">
        <f>'Wayne B'!M13</f>
        <v>177</v>
      </c>
      <c r="G21" s="70">
        <f>SUM(D21:F21)</f>
        <v>523</v>
      </c>
    </row>
    <row r="22" spans="1:7" ht="15" thickBot="1" x14ac:dyDescent="0.35">
      <c r="A22" s="28">
        <v>20</v>
      </c>
      <c r="C22" s="69" t="str">
        <f>Loveland!C15</f>
        <v>Wyatt Glassmeyer</v>
      </c>
      <c r="D22" s="54">
        <f>Loveland!K15</f>
        <v>205</v>
      </c>
      <c r="E22" s="54">
        <f>Loveland!L15</f>
        <v>162</v>
      </c>
      <c r="F22" s="55">
        <f>Loveland!M15</f>
        <v>144</v>
      </c>
      <c r="G22" s="70">
        <f>SUM(D22:F22)</f>
        <v>511</v>
      </c>
    </row>
    <row r="23" spans="1:7" ht="15" thickBot="1" x14ac:dyDescent="0.35">
      <c r="A23" s="28">
        <v>21</v>
      </c>
      <c r="C23" s="69" t="str">
        <f>'Indian Valley'!C14</f>
        <v>Robbie Jones</v>
      </c>
      <c r="D23" s="54">
        <f>'Indian Valley'!K14</f>
        <v>208</v>
      </c>
      <c r="E23" s="54">
        <f>'Indian Valley'!L14</f>
        <v>151</v>
      </c>
      <c r="F23" s="55">
        <f>'Indian Valley'!M14</f>
        <v>150</v>
      </c>
      <c r="G23" s="70">
        <f>SUM(D23:F23)</f>
        <v>509</v>
      </c>
    </row>
    <row r="24" spans="1:7" ht="15" thickBot="1" x14ac:dyDescent="0.35">
      <c r="A24" s="28">
        <v>22</v>
      </c>
      <c r="C24" s="69" t="str">
        <f>'North Canton Hoover'!C14</f>
        <v>Cole Hapstak</v>
      </c>
      <c r="D24" s="54">
        <f>'North Canton Hoover'!K14</f>
        <v>170</v>
      </c>
      <c r="E24" s="54">
        <f>'North Canton Hoover'!L14</f>
        <v>174</v>
      </c>
      <c r="F24" s="55">
        <f>'North Canton Hoover'!M14</f>
        <v>160</v>
      </c>
      <c r="G24" s="70">
        <f>SUM(D24:F24)</f>
        <v>504</v>
      </c>
    </row>
    <row r="25" spans="1:7" ht="15" thickBot="1" x14ac:dyDescent="0.35">
      <c r="A25" s="28">
        <v>23</v>
      </c>
      <c r="C25" s="69" t="str">
        <f>Carrollton!C16</f>
        <v>Jace Eckinger</v>
      </c>
      <c r="D25" s="54">
        <f>Carrollton!K16</f>
        <v>144</v>
      </c>
      <c r="E25" s="54">
        <f>Carrollton!L16</f>
        <v>209</v>
      </c>
      <c r="F25" s="55">
        <f>Carrollton!M16</f>
        <v>148</v>
      </c>
      <c r="G25" s="70">
        <f>SUM(D25:F25)</f>
        <v>501</v>
      </c>
    </row>
    <row r="26" spans="1:7" ht="15" thickBot="1" x14ac:dyDescent="0.35">
      <c r="A26" s="28">
        <v>24</v>
      </c>
      <c r="C26" s="69" t="str">
        <f>Springfield!C17</f>
        <v>Wyatt Keys</v>
      </c>
      <c r="D26" s="54">
        <f>Springfield!K17</f>
        <v>161</v>
      </c>
      <c r="E26" s="54">
        <f>Springfield!L17</f>
        <v>175</v>
      </c>
      <c r="F26" s="55">
        <f>Springfield!M17</f>
        <v>156</v>
      </c>
      <c r="G26" s="70">
        <f>SUM(D26:F26)</f>
        <v>492</v>
      </c>
    </row>
    <row r="27" spans="1:7" ht="15" thickBot="1" x14ac:dyDescent="0.35">
      <c r="A27" s="28">
        <v>25</v>
      </c>
      <c r="C27" s="69" t="str">
        <f>Louisville!C13</f>
        <v>Michael Emerick Jr</v>
      </c>
      <c r="D27" s="54">
        <f>Louisville!K13</f>
        <v>188</v>
      </c>
      <c r="E27" s="54">
        <f>Louisville!L13</f>
        <v>136</v>
      </c>
      <c r="F27" s="55">
        <f>Louisville!M13</f>
        <v>167</v>
      </c>
      <c r="G27" s="70">
        <f>SUM(D27:F27)</f>
        <v>491</v>
      </c>
    </row>
    <row r="28" spans="1:7" ht="15" thickBot="1" x14ac:dyDescent="0.35">
      <c r="A28" s="28">
        <v>26</v>
      </c>
      <c r="C28" s="69" t="str">
        <f>Springfield!C16</f>
        <v>Rylan Slusser</v>
      </c>
      <c r="D28" s="54">
        <f>Springfield!K16</f>
        <v>180</v>
      </c>
      <c r="E28" s="54">
        <f>Springfield!L16</f>
        <v>161</v>
      </c>
      <c r="F28" s="55">
        <f>Springfield!M16</f>
        <v>147</v>
      </c>
      <c r="G28" s="70">
        <f>SUM(D28:F28)</f>
        <v>488</v>
      </c>
    </row>
    <row r="29" spans="1:7" ht="15" thickBot="1" x14ac:dyDescent="0.35">
      <c r="A29" s="28">
        <v>27</v>
      </c>
      <c r="C29" s="69" t="str">
        <f>Newark!C17</f>
        <v>Ricky Frazier</v>
      </c>
      <c r="D29" s="54">
        <f>Newark!K17</f>
        <v>145</v>
      </c>
      <c r="E29" s="54">
        <f>Newark!L17</f>
        <v>186</v>
      </c>
      <c r="F29" s="55">
        <f>Newark!M17</f>
        <v>149</v>
      </c>
      <c r="G29" s="70">
        <f>SUM(D29:F29)</f>
        <v>480</v>
      </c>
    </row>
    <row r="30" spans="1:7" ht="15" thickBot="1" x14ac:dyDescent="0.35">
      <c r="A30" s="28">
        <v>28</v>
      </c>
      <c r="C30" s="69" t="str">
        <f>Reynoldsburg!C14</f>
        <v>Zach McKay</v>
      </c>
      <c r="D30" s="54">
        <f>Reynoldsburg!K14</f>
        <v>162</v>
      </c>
      <c r="E30" s="54">
        <f>Reynoldsburg!L14</f>
        <v>159</v>
      </c>
      <c r="F30" s="55">
        <f>Reynoldsburg!M14</f>
        <v>157</v>
      </c>
      <c r="G30" s="70">
        <f>SUM(D30:F30)</f>
        <v>478</v>
      </c>
    </row>
    <row r="31" spans="1:7" ht="15" thickBot="1" x14ac:dyDescent="0.35">
      <c r="A31" s="28">
        <v>29</v>
      </c>
      <c r="C31" s="69" t="str">
        <f>Springfield!C13</f>
        <v>Michael Knox</v>
      </c>
      <c r="D31" s="54">
        <f>Springfield!K13</f>
        <v>139</v>
      </c>
      <c r="E31" s="54">
        <f>Springfield!L13</f>
        <v>189</v>
      </c>
      <c r="F31" s="55">
        <f>Springfield!M13</f>
        <v>149</v>
      </c>
      <c r="G31" s="70">
        <f>SUM(D31:F31)</f>
        <v>477</v>
      </c>
    </row>
    <row r="32" spans="1:7" ht="15" thickBot="1" x14ac:dyDescent="0.35">
      <c r="A32" s="28">
        <v>30</v>
      </c>
      <c r="C32" s="69" t="str">
        <f>'North Canton Hoover'!C15</f>
        <v>Chase Wensel</v>
      </c>
      <c r="D32" s="54">
        <f>'North Canton Hoover'!K15</f>
        <v>132</v>
      </c>
      <c r="E32" s="54">
        <f>'North Canton Hoover'!L15</f>
        <v>152</v>
      </c>
      <c r="F32" s="55">
        <f>'North Canton Hoover'!M15</f>
        <v>192</v>
      </c>
      <c r="G32" s="70">
        <f>SUM(D32:F32)</f>
        <v>476</v>
      </c>
    </row>
    <row r="33" spans="1:7" ht="15" thickBot="1" x14ac:dyDescent="0.35">
      <c r="A33" s="28">
        <v>31</v>
      </c>
      <c r="C33" s="69" t="str">
        <f>'North Canton Hoover'!C16</f>
        <v>Jack Wells</v>
      </c>
      <c r="D33" s="54">
        <f>'North Canton Hoover'!K16</f>
        <v>140</v>
      </c>
      <c r="E33" s="54">
        <f>'North Canton Hoover'!L16</f>
        <v>153</v>
      </c>
      <c r="F33" s="55">
        <f>'North Canton Hoover'!M16</f>
        <v>173</v>
      </c>
      <c r="G33" s="70">
        <f>SUM(D33:F33)</f>
        <v>466</v>
      </c>
    </row>
    <row r="34" spans="1:7" ht="15" customHeight="1" thickBot="1" x14ac:dyDescent="0.35">
      <c r="A34" s="28">
        <v>32</v>
      </c>
      <c r="C34" s="69" t="str">
        <f>Loveland!C14</f>
        <v>Ian Ciric</v>
      </c>
      <c r="D34" s="54">
        <f>Loveland!K14</f>
        <v>164</v>
      </c>
      <c r="E34" s="54">
        <f>Loveland!L14</f>
        <v>138</v>
      </c>
      <c r="F34" s="54">
        <f>Loveland!M14</f>
        <v>160</v>
      </c>
      <c r="G34" s="71">
        <f>SUM(D34:F34)</f>
        <v>462</v>
      </c>
    </row>
    <row r="35" spans="1:7" ht="15" customHeight="1" thickBot="1" x14ac:dyDescent="0.35">
      <c r="A35" s="28">
        <v>33</v>
      </c>
      <c r="C35" s="69" t="str">
        <f>Loveland!C13</f>
        <v>Ryan Faessler</v>
      </c>
      <c r="D35" s="54">
        <f>Loveland!K13</f>
        <v>144</v>
      </c>
      <c r="E35" s="54">
        <f>Loveland!L13</f>
        <v>170</v>
      </c>
      <c r="F35" s="54">
        <f>Loveland!M13</f>
        <v>147</v>
      </c>
      <c r="G35" s="71">
        <f>SUM(D35:F35)</f>
        <v>461</v>
      </c>
    </row>
    <row r="36" spans="1:7" ht="15" customHeight="1" thickBot="1" x14ac:dyDescent="0.35">
      <c r="A36" s="28">
        <v>34</v>
      </c>
      <c r="C36" s="69" t="str">
        <f>'River View'!C14</f>
        <v>Konner Mercer</v>
      </c>
      <c r="D36" s="54">
        <f>'River View'!K14</f>
        <v>124</v>
      </c>
      <c r="E36" s="54">
        <f>'River View'!L14</f>
        <v>213</v>
      </c>
      <c r="F36" s="54">
        <f>'River View'!M14</f>
        <v>124</v>
      </c>
      <c r="G36" s="71">
        <f>SUM(D36:F36)</f>
        <v>461</v>
      </c>
    </row>
    <row r="37" spans="1:7" ht="15" customHeight="1" thickBot="1" x14ac:dyDescent="0.35">
      <c r="A37" s="28">
        <v>35</v>
      </c>
      <c r="C37" s="69" t="str">
        <f>'North Canton Hoover'!C13</f>
        <v>Connor Lab</v>
      </c>
      <c r="D37" s="54">
        <f>'North Canton Hoover'!K13</f>
        <v>152</v>
      </c>
      <c r="E37" s="54">
        <f>'North Canton Hoover'!L13</f>
        <v>152</v>
      </c>
      <c r="F37" s="54">
        <f>'North Canton Hoover'!M13</f>
        <v>150</v>
      </c>
      <c r="G37" s="71">
        <f>SUM(D37:F37)</f>
        <v>454</v>
      </c>
    </row>
    <row r="38" spans="1:7" ht="15" customHeight="1" thickBot="1" x14ac:dyDescent="0.35">
      <c r="A38" s="28">
        <v>36</v>
      </c>
      <c r="C38" s="69" t="str">
        <f>Springfield!C15</f>
        <v>Ian Hartman</v>
      </c>
      <c r="D38" s="54">
        <f>Springfield!K15</f>
        <v>151</v>
      </c>
      <c r="E38" s="54">
        <f>Springfield!L15</f>
        <v>167</v>
      </c>
      <c r="F38" s="54">
        <f>Springfield!M15</f>
        <v>136</v>
      </c>
      <c r="G38" s="71">
        <f>SUM(D38:F38)</f>
        <v>454</v>
      </c>
    </row>
    <row r="39" spans="1:7" ht="15" thickBot="1" x14ac:dyDescent="0.35">
      <c r="A39" s="28">
        <v>37</v>
      </c>
      <c r="C39" s="69" t="str">
        <f>'River View'!C15</f>
        <v>Cam Collopy</v>
      </c>
      <c r="D39" s="54">
        <f>'River View'!K15</f>
        <v>181</v>
      </c>
      <c r="E39" s="54">
        <f>'River View'!L15</f>
        <v>150</v>
      </c>
      <c r="F39" s="54">
        <f>'River View'!M15</f>
        <v>121</v>
      </c>
      <c r="G39" s="71">
        <f>SUM(D39:F39)</f>
        <v>452</v>
      </c>
    </row>
    <row r="40" spans="1:7" ht="15" thickBot="1" x14ac:dyDescent="0.35">
      <c r="A40" s="28">
        <v>38</v>
      </c>
      <c r="C40" s="69" t="str">
        <f>Louisville!C17</f>
        <v>Zach Grosenbaugh</v>
      </c>
      <c r="D40" s="54">
        <f>Louisville!K17</f>
        <v>154</v>
      </c>
      <c r="E40" s="54">
        <f>Louisville!L17</f>
        <v>157</v>
      </c>
      <c r="F40" s="54">
        <f>Louisville!M17</f>
        <v>140</v>
      </c>
      <c r="G40" s="71">
        <f>SUM(D40:F40)</f>
        <v>451</v>
      </c>
    </row>
    <row r="41" spans="1:7" ht="15" thickBot="1" x14ac:dyDescent="0.35">
      <c r="A41" s="28">
        <v>39</v>
      </c>
      <c r="C41" s="69" t="str">
        <f>'East Knox'!C15</f>
        <v>Jordan Hull</v>
      </c>
      <c r="D41" s="54">
        <f>'East Knox'!K15</f>
        <v>137</v>
      </c>
      <c r="E41" s="54">
        <f>'East Knox'!L15</f>
        <v>160</v>
      </c>
      <c r="F41" s="54">
        <f>'East Knox'!M15</f>
        <v>154</v>
      </c>
      <c r="G41" s="71">
        <f>SUM(D41:F41)</f>
        <v>451</v>
      </c>
    </row>
    <row r="42" spans="1:7" x14ac:dyDescent="0.3">
      <c r="A42" s="28">
        <v>40</v>
      </c>
      <c r="C42" s="72" t="str">
        <f>'River View'!C13</f>
        <v>Kolton Duff</v>
      </c>
      <c r="D42" s="56">
        <f>'River View'!K13</f>
        <v>151</v>
      </c>
      <c r="E42" s="56">
        <f>'River View'!L13</f>
        <v>162</v>
      </c>
      <c r="F42" s="56">
        <f>'River View'!M13</f>
        <v>133</v>
      </c>
      <c r="G42" s="73">
        <f>SUM(D42:F42)</f>
        <v>446</v>
      </c>
    </row>
    <row r="43" spans="1:7" x14ac:dyDescent="0.3">
      <c r="A43" s="28">
        <v>41</v>
      </c>
      <c r="C43" s="74" t="str">
        <f>Loveland!C16</f>
        <v>Rhys Kersten</v>
      </c>
      <c r="D43" s="24">
        <f>Loveland!K16</f>
        <v>134</v>
      </c>
      <c r="E43" s="24">
        <f>Loveland!L16</f>
        <v>173</v>
      </c>
      <c r="F43" s="24">
        <f>Loveland!M16</f>
        <v>137</v>
      </c>
      <c r="G43" s="24">
        <f>SUM(D43:F43)</f>
        <v>444</v>
      </c>
    </row>
    <row r="44" spans="1:7" x14ac:dyDescent="0.3">
      <c r="A44" s="28">
        <v>42</v>
      </c>
      <c r="C44" s="74" t="str">
        <f>'Conotton Valley'!C15</f>
        <v>Zach Parker</v>
      </c>
      <c r="D44" s="24">
        <f>'Conotton Valley'!K15</f>
        <v>163</v>
      </c>
      <c r="E44" s="24">
        <f>'Conotton Valley'!L15</f>
        <v>161</v>
      </c>
      <c r="F44" s="24">
        <f>'Conotton Valley'!M15</f>
        <v>118</v>
      </c>
      <c r="G44" s="24">
        <f>SUM(D44:F44)</f>
        <v>442</v>
      </c>
    </row>
    <row r="45" spans="1:7" x14ac:dyDescent="0.3">
      <c r="A45" s="28">
        <v>43</v>
      </c>
      <c r="C45" s="74" t="str">
        <f>Carrollton!C14</f>
        <v>Bryce Taylor</v>
      </c>
      <c r="D45" s="24">
        <f>Carrollton!K14</f>
        <v>153</v>
      </c>
      <c r="E45" s="24">
        <f>Carrollton!L14</f>
        <v>155</v>
      </c>
      <c r="F45" s="24">
        <f>Carrollton!M14</f>
        <v>133</v>
      </c>
      <c r="G45" s="24">
        <f>SUM(D45:F45)</f>
        <v>441</v>
      </c>
    </row>
    <row r="46" spans="1:7" x14ac:dyDescent="0.3">
      <c r="A46" s="28">
        <v>44</v>
      </c>
      <c r="C46" s="74" t="str">
        <f>Louisville!C14</f>
        <v>Garrett Chilson</v>
      </c>
      <c r="D46" s="24">
        <f>Louisville!K14</f>
        <v>121</v>
      </c>
      <c r="E46" s="24">
        <f>Louisville!L14</f>
        <v>173</v>
      </c>
      <c r="F46" s="24">
        <f>Louisville!M14</f>
        <v>123</v>
      </c>
      <c r="G46" s="24">
        <f>SUM(D46:F46)</f>
        <v>417</v>
      </c>
    </row>
    <row r="47" spans="1:7" x14ac:dyDescent="0.3">
      <c r="A47" s="28">
        <v>45</v>
      </c>
      <c r="C47" s="74" t="str">
        <f>Louisville!C15</f>
        <v>Jonathan Horn</v>
      </c>
      <c r="D47" s="24">
        <f>Louisville!K15</f>
        <v>171</v>
      </c>
      <c r="E47" s="24">
        <f>Louisville!L15</f>
        <v>104</v>
      </c>
      <c r="F47" s="24">
        <f>Louisville!M15</f>
        <v>136</v>
      </c>
      <c r="G47" s="24">
        <f>SUM(D47:F47)</f>
        <v>411</v>
      </c>
    </row>
    <row r="48" spans="1:7" x14ac:dyDescent="0.3">
      <c r="A48" s="28">
        <v>46</v>
      </c>
      <c r="C48" s="74" t="str">
        <f>'Wayne B'!C15</f>
        <v>Curtis Stauffer</v>
      </c>
      <c r="D48" s="24">
        <f>'Wayne B'!K15</f>
        <v>127</v>
      </c>
      <c r="E48" s="24">
        <f>'Wayne B'!L15</f>
        <v>121</v>
      </c>
      <c r="F48" s="24">
        <f>'Wayne B'!M15</f>
        <v>162</v>
      </c>
      <c r="G48" s="24">
        <f>SUM(D48:F48)</f>
        <v>410</v>
      </c>
    </row>
    <row r="49" spans="1:7" x14ac:dyDescent="0.3">
      <c r="A49" s="28">
        <v>47</v>
      </c>
      <c r="C49" s="74" t="str">
        <f>'East Canton'!C16</f>
        <v>Hunter Spencer</v>
      </c>
      <c r="D49" s="24">
        <f>'East Canton'!K16</f>
        <v>123</v>
      </c>
      <c r="E49" s="24">
        <f>'East Canton'!L16</f>
        <v>154</v>
      </c>
      <c r="F49" s="24">
        <f>'East Canton'!M16</f>
        <v>130</v>
      </c>
      <c r="G49" s="24">
        <f>SUM(D49:F49)</f>
        <v>407</v>
      </c>
    </row>
    <row r="50" spans="1:7" x14ac:dyDescent="0.3">
      <c r="A50" s="28">
        <v>48</v>
      </c>
      <c r="C50" s="74" t="str">
        <f>'Wayne B'!C16</f>
        <v>Braxton Rice</v>
      </c>
      <c r="D50" s="24">
        <f>'Wayne B'!K16</f>
        <v>165</v>
      </c>
      <c r="E50" s="24">
        <f>'Wayne B'!L16</f>
        <v>105</v>
      </c>
      <c r="F50" s="24">
        <f>'Wayne B'!M16</f>
        <v>136</v>
      </c>
      <c r="G50" s="24">
        <f>SUM(D50:F50)</f>
        <v>406</v>
      </c>
    </row>
    <row r="51" spans="1:7" x14ac:dyDescent="0.3">
      <c r="A51" s="28">
        <v>49</v>
      </c>
      <c r="C51" s="74" t="str">
        <f>'Conotton Valley'!C14</f>
        <v>Logan Slutz</v>
      </c>
      <c r="D51" s="24">
        <f>'Conotton Valley'!K14</f>
        <v>133</v>
      </c>
      <c r="E51" s="24">
        <f>'Conotton Valley'!L14</f>
        <v>131</v>
      </c>
      <c r="F51" s="24">
        <f>'Conotton Valley'!M14</f>
        <v>137</v>
      </c>
      <c r="G51" s="24">
        <f>SUM(D51:F51)</f>
        <v>401</v>
      </c>
    </row>
    <row r="52" spans="1:7" x14ac:dyDescent="0.3">
      <c r="A52" s="28">
        <v>50</v>
      </c>
      <c r="C52" s="74" t="str">
        <f>Newark!C14</f>
        <v>Conner Bowers</v>
      </c>
      <c r="D52" s="24">
        <f>Newark!K14</f>
        <v>121</v>
      </c>
      <c r="E52" s="24">
        <f>Newark!L14</f>
        <v>140</v>
      </c>
      <c r="F52" s="24">
        <f>Newark!M14</f>
        <v>127</v>
      </c>
      <c r="G52" s="24">
        <f>SUM(D52:F52)</f>
        <v>388</v>
      </c>
    </row>
    <row r="53" spans="1:7" x14ac:dyDescent="0.3">
      <c r="A53" s="28">
        <v>51</v>
      </c>
      <c r="C53" s="74" t="str">
        <f>'East Canton'!C14</f>
        <v>Tyler Steigerwald</v>
      </c>
      <c r="D53" s="24">
        <f>'East Canton'!K14</f>
        <v>121</v>
      </c>
      <c r="E53" s="24">
        <f>'East Canton'!L14</f>
        <v>138</v>
      </c>
      <c r="F53" s="24">
        <f>'East Canton'!M14</f>
        <v>117</v>
      </c>
      <c r="G53" s="24">
        <f>SUM(D53:F53)</f>
        <v>376</v>
      </c>
    </row>
    <row r="54" spans="1:7" x14ac:dyDescent="0.3">
      <c r="A54" s="28">
        <v>52</v>
      </c>
      <c r="C54" s="74" t="str">
        <f>'Conotton Valley'!C13</f>
        <v>Drew Herron</v>
      </c>
      <c r="D54" s="24">
        <f>'Conotton Valley'!K13</f>
        <v>149</v>
      </c>
      <c r="E54" s="24">
        <f>'Conotton Valley'!L13</f>
        <v>127</v>
      </c>
      <c r="F54" s="24">
        <f>'Conotton Valley'!M13</f>
        <v>99</v>
      </c>
      <c r="G54" s="24">
        <f>SUM(D54:F54)</f>
        <v>375</v>
      </c>
    </row>
    <row r="55" spans="1:7" x14ac:dyDescent="0.3">
      <c r="A55" s="28">
        <v>53</v>
      </c>
      <c r="C55" s="74" t="str">
        <f>Reynoldsburg!C13</f>
        <v>Jacob Snyder</v>
      </c>
      <c r="D55" s="24">
        <f>Reynoldsburg!K13</f>
        <v>126</v>
      </c>
      <c r="E55" s="24">
        <f>Reynoldsburg!L13</f>
        <v>124</v>
      </c>
      <c r="F55" s="24">
        <f>Reynoldsburg!M13</f>
        <v>125</v>
      </c>
      <c r="G55" s="24">
        <f>SUM(D55:F55)</f>
        <v>375</v>
      </c>
    </row>
    <row r="56" spans="1:7" x14ac:dyDescent="0.3">
      <c r="A56" s="28">
        <v>54</v>
      </c>
      <c r="C56" s="74" t="str">
        <f>Newark!C13</f>
        <v>Jace Kim</v>
      </c>
      <c r="D56" s="24">
        <f>Newark!K13</f>
        <v>126</v>
      </c>
      <c r="E56" s="24">
        <f>Newark!L13</f>
        <v>105</v>
      </c>
      <c r="F56" s="24">
        <f>Newark!M13</f>
        <v>136</v>
      </c>
      <c r="G56" s="24">
        <f>SUM(D56:F56)</f>
        <v>367</v>
      </c>
    </row>
    <row r="57" spans="1:7" x14ac:dyDescent="0.3">
      <c r="A57" s="28">
        <v>55</v>
      </c>
      <c r="C57" s="74" t="str">
        <f>'East Knox'!C18</f>
        <v>Colin Baxter</v>
      </c>
      <c r="D57" s="24">
        <f>'East Knox'!K18</f>
        <v>0</v>
      </c>
      <c r="E57" s="24">
        <f>'East Knox'!L18</f>
        <v>178</v>
      </c>
      <c r="F57" s="24">
        <f>'East Knox'!M18</f>
        <v>165</v>
      </c>
      <c r="G57" s="24">
        <f>SUM(D57:F57)</f>
        <v>343</v>
      </c>
    </row>
    <row r="58" spans="1:7" x14ac:dyDescent="0.3">
      <c r="A58" s="28">
        <v>56</v>
      </c>
      <c r="C58" s="74" t="str">
        <f>Carrollton!C18</f>
        <v>Beau Bittaker</v>
      </c>
      <c r="D58" s="24">
        <f>Carrollton!K18</f>
        <v>188</v>
      </c>
      <c r="E58" s="24">
        <f>Carrollton!L18</f>
        <v>144</v>
      </c>
      <c r="F58" s="24">
        <f>Carrollton!M18</f>
        <v>0</v>
      </c>
      <c r="G58" s="24">
        <f>SUM(D58:F58)</f>
        <v>332</v>
      </c>
    </row>
    <row r="59" spans="1:7" x14ac:dyDescent="0.3">
      <c r="A59" s="28">
        <v>57</v>
      </c>
      <c r="C59" s="74" t="str">
        <f>'Wayne A'!C16</f>
        <v>Jakob Frederick</v>
      </c>
      <c r="D59" s="24">
        <f>'Wayne A'!K16</f>
        <v>144</v>
      </c>
      <c r="E59" s="24">
        <f>'Wayne A'!L16</f>
        <v>0</v>
      </c>
      <c r="F59" s="24">
        <f>'Wayne A'!M16</f>
        <v>171</v>
      </c>
      <c r="G59" s="24">
        <f>SUM(D59:F59)</f>
        <v>315</v>
      </c>
    </row>
    <row r="60" spans="1:7" x14ac:dyDescent="0.3">
      <c r="A60" s="28">
        <v>58</v>
      </c>
      <c r="C60" s="74" t="str">
        <f>Springfield!C18</f>
        <v>Michael Kim</v>
      </c>
      <c r="D60" s="24">
        <f>Springfield!K18</f>
        <v>92</v>
      </c>
      <c r="E60" s="24">
        <f>Springfield!L18</f>
        <v>127</v>
      </c>
      <c r="F60" s="24">
        <f>Springfield!M18</f>
        <v>92</v>
      </c>
      <c r="G60" s="24">
        <f>SUM(D60:F60)</f>
        <v>311</v>
      </c>
    </row>
    <row r="61" spans="1:7" x14ac:dyDescent="0.3">
      <c r="A61" s="28">
        <v>59</v>
      </c>
      <c r="C61" s="74" t="str">
        <f>Carrollton!C15</f>
        <v>Noan Hutson</v>
      </c>
      <c r="D61" s="24">
        <f>Carrollton!K15</f>
        <v>0</v>
      </c>
      <c r="E61" s="24">
        <f>Carrollton!L15</f>
        <v>162</v>
      </c>
      <c r="F61" s="24">
        <f>Carrollton!M15</f>
        <v>132</v>
      </c>
      <c r="G61" s="24">
        <f>SUM(D61:F61)</f>
        <v>294</v>
      </c>
    </row>
    <row r="62" spans="1:7" x14ac:dyDescent="0.3">
      <c r="A62" s="28">
        <v>60</v>
      </c>
      <c r="C62" s="74" t="str">
        <f>'Wayne A'!C19</f>
        <v>Elijah Schidecker</v>
      </c>
      <c r="D62" s="24">
        <f>'Wayne A'!K19</f>
        <v>144</v>
      </c>
      <c r="E62" s="24">
        <f>'Wayne A'!L19</f>
        <v>0</v>
      </c>
      <c r="F62" s="24">
        <f>'Wayne A'!M19</f>
        <v>149</v>
      </c>
      <c r="G62" s="24">
        <f>SUM(D62:F62)</f>
        <v>293</v>
      </c>
    </row>
    <row r="63" spans="1:7" x14ac:dyDescent="0.3">
      <c r="A63" s="28">
        <v>61</v>
      </c>
      <c r="C63" s="74" t="str">
        <f>'East Canton'!C18</f>
        <v>Tim Dye</v>
      </c>
      <c r="D63" s="24">
        <f>'East Canton'!K18</f>
        <v>0</v>
      </c>
      <c r="E63" s="24">
        <f>'East Canton'!L18</f>
        <v>151</v>
      </c>
      <c r="F63" s="24">
        <f>'East Canton'!M18</f>
        <v>137</v>
      </c>
      <c r="G63" s="24">
        <f>SUM(D63:F63)</f>
        <v>288</v>
      </c>
    </row>
    <row r="64" spans="1:7" x14ac:dyDescent="0.3">
      <c r="A64" s="28">
        <v>62</v>
      </c>
      <c r="C64" s="74" t="str">
        <f>'East Knox'!C17</f>
        <v>Blake Calhoon</v>
      </c>
      <c r="D64" s="24">
        <f>'East Knox'!K17</f>
        <v>156</v>
      </c>
      <c r="E64" s="24">
        <f>'East Knox'!L17</f>
        <v>0</v>
      </c>
      <c r="F64" s="24">
        <f>'East Knox'!M17</f>
        <v>125</v>
      </c>
      <c r="G64" s="24">
        <f>SUM(D64:F64)</f>
        <v>281</v>
      </c>
    </row>
    <row r="65" spans="1:7" x14ac:dyDescent="0.3">
      <c r="A65" s="28">
        <v>63</v>
      </c>
      <c r="C65" s="74" t="str">
        <f>'Wayne B'!C17</f>
        <v>Logan Wisemiller</v>
      </c>
      <c r="D65" s="24">
        <f>'Wayne B'!K17</f>
        <v>145</v>
      </c>
      <c r="E65" s="24">
        <f>'Wayne B'!L17</f>
        <v>0</v>
      </c>
      <c r="F65" s="24">
        <f>'Wayne B'!M17</f>
        <v>128</v>
      </c>
      <c r="G65" s="24">
        <f>SUM(D65:F65)</f>
        <v>273</v>
      </c>
    </row>
    <row r="66" spans="1:7" x14ac:dyDescent="0.3">
      <c r="A66" s="28">
        <v>64</v>
      </c>
      <c r="C66" s="74" t="str">
        <f>'East Knox'!C14</f>
        <v>Dylan Reed</v>
      </c>
      <c r="D66" s="24">
        <f>'East Knox'!K14</f>
        <v>144</v>
      </c>
      <c r="E66" s="24">
        <f>'East Knox'!L14</f>
        <v>128</v>
      </c>
      <c r="F66" s="24">
        <f>'East Knox'!M14</f>
        <v>0</v>
      </c>
      <c r="G66" s="24">
        <f>SUM(D66:F66)</f>
        <v>272</v>
      </c>
    </row>
    <row r="67" spans="1:7" x14ac:dyDescent="0.3">
      <c r="A67" s="28">
        <v>67</v>
      </c>
      <c r="C67" s="74" t="str">
        <f>Newark!C18</f>
        <v>Kal Andersen</v>
      </c>
      <c r="D67" s="24">
        <f>Newark!K18</f>
        <v>0</v>
      </c>
      <c r="E67" s="24">
        <f>Newark!L18</f>
        <v>143</v>
      </c>
      <c r="F67" s="24">
        <f>Newark!M18</f>
        <v>120</v>
      </c>
      <c r="G67" s="24">
        <f>SUM(D67:F67)</f>
        <v>263</v>
      </c>
    </row>
    <row r="68" spans="1:7" x14ac:dyDescent="0.3">
      <c r="A68" s="28">
        <v>68</v>
      </c>
      <c r="C68" s="74" t="str">
        <f>'East Canton'!C15</f>
        <v>Braylon Jute</v>
      </c>
      <c r="D68" s="24">
        <f>'East Canton'!K15</f>
        <v>134</v>
      </c>
      <c r="E68" s="24">
        <f>'East Canton'!L15</f>
        <v>113</v>
      </c>
      <c r="F68" s="24">
        <f>'East Canton'!M15</f>
        <v>0</v>
      </c>
      <c r="G68" s="24">
        <f>SUM(D68:F68)</f>
        <v>247</v>
      </c>
    </row>
    <row r="69" spans="1:7" x14ac:dyDescent="0.3">
      <c r="A69" s="28">
        <v>69</v>
      </c>
      <c r="C69" s="74" t="str">
        <f>Newark!C15</f>
        <v>Dylan Price</v>
      </c>
      <c r="D69" s="24">
        <f>Newark!K15</f>
        <v>110</v>
      </c>
      <c r="E69" s="24">
        <f>Newark!L15</f>
        <v>0</v>
      </c>
      <c r="F69" s="24">
        <f>Newark!M15</f>
        <v>135</v>
      </c>
      <c r="G69" s="24">
        <f>SUM(D69:F69)</f>
        <v>245</v>
      </c>
    </row>
    <row r="70" spans="1:7" x14ac:dyDescent="0.3">
      <c r="A70" s="28">
        <v>70</v>
      </c>
      <c r="C70" s="74" t="str">
        <f>Newark!C16</f>
        <v>Zander Riley</v>
      </c>
      <c r="D70" s="24">
        <f>Newark!K16</f>
        <v>143</v>
      </c>
      <c r="E70" s="24">
        <f>Newark!L16</f>
        <v>97</v>
      </c>
      <c r="F70" s="24">
        <f>Newark!M16</f>
        <v>0</v>
      </c>
      <c r="G70" s="24">
        <f>SUM(D70:F70)</f>
        <v>240</v>
      </c>
    </row>
    <row r="71" spans="1:7" x14ac:dyDescent="0.3">
      <c r="A71" s="28">
        <v>71</v>
      </c>
      <c r="C71" s="74" t="str">
        <f>Reynoldsburg!C19</f>
        <v>Reis Robinson</v>
      </c>
      <c r="D71" s="24">
        <f>Reynoldsburg!K19</f>
        <v>77</v>
      </c>
      <c r="E71" s="24">
        <f>Reynoldsburg!L19</f>
        <v>0</v>
      </c>
      <c r="F71" s="24">
        <f>Reynoldsburg!M19</f>
        <v>140</v>
      </c>
      <c r="G71" s="24">
        <f>SUM(D71:F71)</f>
        <v>217</v>
      </c>
    </row>
    <row r="72" spans="1:7" x14ac:dyDescent="0.3">
      <c r="A72" s="28">
        <v>72</v>
      </c>
      <c r="C72" s="74" t="str">
        <f>Perry!C20</f>
        <v>Brandon Sanko</v>
      </c>
      <c r="D72" s="24">
        <f>Perry!K20</f>
        <v>0</v>
      </c>
      <c r="E72" s="24">
        <f>Perry!L20</f>
        <v>0</v>
      </c>
      <c r="F72" s="24">
        <f>Perry!M20</f>
        <v>193</v>
      </c>
      <c r="G72" s="24">
        <f>SUM(D72:F72)</f>
        <v>193</v>
      </c>
    </row>
    <row r="73" spans="1:7" x14ac:dyDescent="0.3">
      <c r="A73" s="28">
        <v>73</v>
      </c>
      <c r="C73" s="74" t="str">
        <f>Carrollton!C13</f>
        <v>Jaden Johnston</v>
      </c>
      <c r="D73" s="24">
        <f>Carrollton!K13</f>
        <v>190</v>
      </c>
      <c r="E73" s="24">
        <f>Carrollton!L13</f>
        <v>0</v>
      </c>
      <c r="F73" s="24">
        <f>Carrollton!M13</f>
        <v>0</v>
      </c>
      <c r="G73" s="24">
        <f>SUM(D73:F73)</f>
        <v>190</v>
      </c>
    </row>
    <row r="74" spans="1:7" x14ac:dyDescent="0.3">
      <c r="A74" s="28">
        <v>74</v>
      </c>
      <c r="C74" s="74" t="str">
        <f>Perry!C17</f>
        <v>Peyton Querry</v>
      </c>
      <c r="D74" s="24">
        <f>Perry!K17</f>
        <v>0</v>
      </c>
      <c r="E74" s="24">
        <f>Perry!L17</f>
        <v>171</v>
      </c>
      <c r="F74" s="24">
        <f>Perry!M17</f>
        <v>0</v>
      </c>
      <c r="G74" s="24">
        <f>SUM(D74:F74)</f>
        <v>171</v>
      </c>
    </row>
    <row r="75" spans="1:7" x14ac:dyDescent="0.3">
      <c r="A75" s="28">
        <v>75</v>
      </c>
      <c r="C75" s="74" t="str">
        <f>'Indian Valley'!C13</f>
        <v>Austen Gunn</v>
      </c>
      <c r="D75" s="24">
        <f>'Indian Valley'!K13</f>
        <v>162</v>
      </c>
      <c r="E75" s="24">
        <f>'Indian Valley'!L13</f>
        <v>0</v>
      </c>
      <c r="F75" s="24">
        <f>'Indian Valley'!M13</f>
        <v>0</v>
      </c>
      <c r="G75" s="24">
        <f>SUM(D75:F75)</f>
        <v>162</v>
      </c>
    </row>
    <row r="76" spans="1:7" x14ac:dyDescent="0.3">
      <c r="A76" s="28">
        <v>76</v>
      </c>
      <c r="C76" s="74" t="str">
        <f>Perry!C19</f>
        <v>Dylon Parsons</v>
      </c>
      <c r="D76" s="24">
        <f>Perry!K19</f>
        <v>150</v>
      </c>
      <c r="E76" s="24">
        <f>Perry!L19</f>
        <v>0</v>
      </c>
      <c r="F76" s="24">
        <f>Perry!M19</f>
        <v>0</v>
      </c>
      <c r="G76" s="24">
        <f>SUM(D76:F76)</f>
        <v>150</v>
      </c>
    </row>
    <row r="77" spans="1:7" x14ac:dyDescent="0.3">
      <c r="A77" s="28">
        <v>77</v>
      </c>
      <c r="C77" s="74" t="str">
        <f>Perry!C14</f>
        <v>Lucas Hilfinger</v>
      </c>
      <c r="D77" s="24">
        <f>Perry!K14</f>
        <v>0</v>
      </c>
      <c r="E77" s="24">
        <f>Perry!L14</f>
        <v>0</v>
      </c>
      <c r="F77" s="24">
        <f>Perry!M14</f>
        <v>145</v>
      </c>
      <c r="G77" s="24">
        <f>SUM(D77:F77)</f>
        <v>145</v>
      </c>
    </row>
    <row r="78" spans="1:7" x14ac:dyDescent="0.3">
      <c r="A78" s="28">
        <v>78</v>
      </c>
      <c r="C78" s="74" t="str">
        <f>'Wayne A'!C18</f>
        <v>Jaedyn Emerson</v>
      </c>
      <c r="D78" s="24">
        <f>'Wayne A'!K18</f>
        <v>136</v>
      </c>
      <c r="E78" s="24">
        <f>'Wayne A'!L18</f>
        <v>0</v>
      </c>
      <c r="F78" s="24">
        <f>'Wayne A'!M18</f>
        <v>0</v>
      </c>
      <c r="G78" s="24">
        <f>SUM(D78:F78)</f>
        <v>136</v>
      </c>
    </row>
    <row r="79" spans="1:7" x14ac:dyDescent="0.3">
      <c r="A79" s="28">
        <v>79</v>
      </c>
      <c r="C79" s="74" t="str">
        <f>'East Canton'!C17</f>
        <v>Nick Collins</v>
      </c>
      <c r="D79" s="24">
        <f>'East Canton'!K17</f>
        <v>0</v>
      </c>
      <c r="E79" s="24">
        <f>'East Canton'!L17</f>
        <v>130</v>
      </c>
      <c r="F79" s="24">
        <f>'East Canton'!M17</f>
        <v>0</v>
      </c>
      <c r="G79" s="24">
        <f>SUM(D79:F79)</f>
        <v>130</v>
      </c>
    </row>
    <row r="80" spans="1:7" x14ac:dyDescent="0.3">
      <c r="A80" s="28">
        <v>80</v>
      </c>
      <c r="C80" s="74" t="str">
        <f>'Wayne B'!C14</f>
        <v>Andrew Sidenstick</v>
      </c>
      <c r="D80" s="24">
        <f>'Wayne B'!K14</f>
        <v>0</v>
      </c>
      <c r="E80" s="24">
        <f>'Wayne B'!L14</f>
        <v>129</v>
      </c>
      <c r="F80" s="24">
        <f>'Wayne B'!M14</f>
        <v>0</v>
      </c>
      <c r="G80" s="24">
        <f>SUM(D80:F80)</f>
        <v>129</v>
      </c>
    </row>
    <row r="81" spans="1:7" x14ac:dyDescent="0.3">
      <c r="A81" s="28">
        <v>81</v>
      </c>
      <c r="C81" s="74" t="str">
        <f>'East Canton'!C19</f>
        <v>Zaiden Sherrod</v>
      </c>
      <c r="D81" s="24">
        <f>'East Canton'!K19</f>
        <v>122</v>
      </c>
      <c r="E81" s="24">
        <f>'East Canton'!L19</f>
        <v>0</v>
      </c>
      <c r="F81" s="24">
        <f>'East Canton'!M19</f>
        <v>0</v>
      </c>
      <c r="G81" s="24">
        <f>SUM(D81:F81)</f>
        <v>122</v>
      </c>
    </row>
    <row r="82" spans="1:7" x14ac:dyDescent="0.3">
      <c r="A82" s="28">
        <v>82</v>
      </c>
      <c r="C82" s="74" t="str">
        <f>'Wayne B'!C19</f>
        <v>Blake Rogers</v>
      </c>
      <c r="D82" s="24">
        <f>'Wayne B'!K19</f>
        <v>0</v>
      </c>
      <c r="E82" s="24">
        <f>'Wayne B'!L19</f>
        <v>113</v>
      </c>
      <c r="F82" s="24">
        <f>'Wayne B'!M19</f>
        <v>0</v>
      </c>
      <c r="G82" s="24">
        <f>SUM(D82:F82)</f>
        <v>113</v>
      </c>
    </row>
    <row r="83" spans="1:7" x14ac:dyDescent="0.3">
      <c r="A83" s="28">
        <v>83</v>
      </c>
      <c r="C83" s="74" t="str">
        <f>'East Canton'!C13</f>
        <v>James Stubblefield</v>
      </c>
      <c r="D83" s="24">
        <f>'East Canton'!K13</f>
        <v>0</v>
      </c>
      <c r="E83" s="24">
        <f>'East Canton'!L13</f>
        <v>0</v>
      </c>
      <c r="F83" s="24">
        <f>'East Canton'!M13</f>
        <v>107</v>
      </c>
      <c r="G83" s="24">
        <f>SUM(D83:F83)</f>
        <v>107</v>
      </c>
    </row>
    <row r="84" spans="1:7" x14ac:dyDescent="0.3">
      <c r="A84" s="28">
        <v>84</v>
      </c>
      <c r="C84" s="74" t="str">
        <f>'Wayne B'!C20</f>
        <v>Logan Renolds</v>
      </c>
      <c r="D84" s="24">
        <f>'Wayne B'!K20</f>
        <v>0</v>
      </c>
      <c r="E84" s="24">
        <f>'Wayne B'!L20</f>
        <v>0</v>
      </c>
      <c r="F84" s="24">
        <f>'Wayne B'!M20</f>
        <v>107</v>
      </c>
      <c r="G84" s="24">
        <f>SUM(D84:F84)</f>
        <v>107</v>
      </c>
    </row>
    <row r="85" spans="1:7" x14ac:dyDescent="0.3">
      <c r="A85" s="28">
        <v>85</v>
      </c>
      <c r="C85" s="74" t="str">
        <f>'Wayne B'!C18</f>
        <v>Alex Kemen</v>
      </c>
      <c r="D85" s="24">
        <f>'Wayne B'!K18</f>
        <v>101</v>
      </c>
      <c r="E85" s="24">
        <f>'Wayne B'!L18</f>
        <v>0</v>
      </c>
      <c r="F85" s="24">
        <f>'Wayne B'!M18</f>
        <v>0</v>
      </c>
      <c r="G85" s="24">
        <f>SUM(D85:F85)</f>
        <v>101</v>
      </c>
    </row>
    <row r="86" spans="1:7" x14ac:dyDescent="0.3">
      <c r="A86" s="28">
        <v>86</v>
      </c>
      <c r="C86" s="74" t="str">
        <f>Reynoldsburg!C18</f>
        <v>Jerrick Stanford</v>
      </c>
      <c r="D86" s="24">
        <f>Reynoldsburg!K18</f>
        <v>0</v>
      </c>
      <c r="E86" s="24">
        <f>Reynoldsburg!L18</f>
        <v>90</v>
      </c>
      <c r="F86" s="24">
        <f>Reynoldsburg!M18</f>
        <v>0</v>
      </c>
      <c r="G86" s="24">
        <f>SUM(D86:F86)</f>
        <v>90</v>
      </c>
    </row>
    <row r="87" spans="1:7" x14ac:dyDescent="0.3">
      <c r="A87" s="28">
        <v>87</v>
      </c>
      <c r="C87" s="74">
        <f>Blind!C14</f>
        <v>0</v>
      </c>
      <c r="D87" s="24">
        <f>Blind!K14</f>
        <v>0</v>
      </c>
      <c r="E87" s="24">
        <f>Blind!L14</f>
        <v>0</v>
      </c>
      <c r="F87" s="24">
        <f>Blind!M14</f>
        <v>0</v>
      </c>
      <c r="G87" s="24">
        <f>SUM(D87:F87)</f>
        <v>0</v>
      </c>
    </row>
    <row r="88" spans="1:7" x14ac:dyDescent="0.3">
      <c r="A88" s="28">
        <v>88</v>
      </c>
      <c r="C88" s="74" t="str">
        <f>'North Canton Hoover'!C17</f>
        <v>Erik Rider</v>
      </c>
      <c r="D88" s="24">
        <f>'North Canton Hoover'!K17</f>
        <v>0</v>
      </c>
      <c r="E88" s="24">
        <f>'North Canton Hoover'!L17</f>
        <v>0</v>
      </c>
      <c r="F88" s="24">
        <f>'North Canton Hoover'!M17</f>
        <v>0</v>
      </c>
      <c r="G88" s="24">
        <f>SUM(D88:F88)</f>
        <v>0</v>
      </c>
    </row>
    <row r="89" spans="1:7" x14ac:dyDescent="0.3">
      <c r="A89" s="28">
        <v>89</v>
      </c>
      <c r="C89" s="74">
        <f>Blind!C13</f>
        <v>0</v>
      </c>
      <c r="D89" s="24">
        <f>Blind!K13</f>
        <v>0</v>
      </c>
      <c r="E89" s="24">
        <f>Blind!L13</f>
        <v>0</v>
      </c>
      <c r="F89" s="24">
        <f>Blind!M13</f>
        <v>0</v>
      </c>
      <c r="G89" s="24">
        <f>SUM(D89:F89)</f>
        <v>0</v>
      </c>
    </row>
    <row r="90" spans="1:7" x14ac:dyDescent="0.3">
      <c r="A90" s="28">
        <v>90</v>
      </c>
      <c r="C90" s="74">
        <f>Blind!C18</f>
        <v>0</v>
      </c>
      <c r="D90" s="24">
        <f>Blind!K18</f>
        <v>0</v>
      </c>
      <c r="E90" s="24">
        <f>Blind!L18</f>
        <v>0</v>
      </c>
      <c r="F90" s="24">
        <f>Blind!M18</f>
        <v>0</v>
      </c>
      <c r="G90" s="24">
        <f>SUM(D90:F90)</f>
        <v>0</v>
      </c>
    </row>
    <row r="91" spans="1:7" x14ac:dyDescent="0.3">
      <c r="A91" s="28">
        <v>91</v>
      </c>
      <c r="C91" s="74" t="str">
        <f>'Wayne A'!C13</f>
        <v>Joe Bolin</v>
      </c>
      <c r="D91" s="24">
        <f>'Wayne A'!K13</f>
        <v>0</v>
      </c>
      <c r="E91" s="24">
        <f>'Wayne A'!L13</f>
        <v>0</v>
      </c>
      <c r="F91" s="24">
        <f>'Wayne A'!M13</f>
        <v>0</v>
      </c>
      <c r="G91" s="24">
        <f>SUM(D91:F91)</f>
        <v>0</v>
      </c>
    </row>
    <row r="92" spans="1:7" x14ac:dyDescent="0.3">
      <c r="A92" s="28">
        <v>92</v>
      </c>
      <c r="C92" s="74">
        <f>Blind!C16</f>
        <v>0</v>
      </c>
      <c r="D92" s="24">
        <f>Blind!K16</f>
        <v>0</v>
      </c>
      <c r="E92" s="24">
        <f>Blind!L16</f>
        <v>0</v>
      </c>
      <c r="F92" s="24">
        <f>Blind!M16</f>
        <v>0</v>
      </c>
      <c r="G92" s="24">
        <f>SUM(D92:F92)</f>
        <v>0</v>
      </c>
    </row>
    <row r="93" spans="1:7" x14ac:dyDescent="0.3">
      <c r="A93" s="28">
        <v>93</v>
      </c>
      <c r="C93" s="74" t="str">
        <f>'Wayne A'!C17</f>
        <v>Skyler Pounds</v>
      </c>
      <c r="D93" s="24">
        <f>'Wayne A'!K17</f>
        <v>0</v>
      </c>
      <c r="E93" s="24">
        <f>'Wayne A'!L17</f>
        <v>0</v>
      </c>
      <c r="F93" s="24">
        <f>'Wayne A'!M17</f>
        <v>0</v>
      </c>
      <c r="G93" s="24">
        <f>SUM(D93:F93)</f>
        <v>0</v>
      </c>
    </row>
    <row r="94" spans="1:7" x14ac:dyDescent="0.3">
      <c r="A94" s="28">
        <v>94</v>
      </c>
      <c r="C94" s="74" t="str">
        <f>'East Knox'!C19</f>
        <v>Aiden Stapleton</v>
      </c>
      <c r="D94" s="24">
        <f>'East Knox'!K19</f>
        <v>0</v>
      </c>
      <c r="E94" s="24">
        <f>'East Knox'!L19</f>
        <v>0</v>
      </c>
      <c r="F94" s="24">
        <f>'East Knox'!M19</f>
        <v>0</v>
      </c>
      <c r="G94" s="24">
        <f>SUM(D94:F94)</f>
        <v>0</v>
      </c>
    </row>
    <row r="95" spans="1:7" x14ac:dyDescent="0.3">
      <c r="A95" s="28">
        <v>95</v>
      </c>
      <c r="C95" s="74" t="str">
        <f>'Indian Valley'!C19</f>
        <v>Cason Gray</v>
      </c>
      <c r="D95" s="24">
        <f>'Indian Valley'!K19</f>
        <v>0</v>
      </c>
      <c r="E95" s="24">
        <f>'Indian Valley'!L19</f>
        <v>0</v>
      </c>
      <c r="F95" s="24">
        <f>'Indian Valley'!M19</f>
        <v>0</v>
      </c>
      <c r="G95" s="24">
        <f>SUM(D95:F95)</f>
        <v>0</v>
      </c>
    </row>
    <row r="96" spans="1:7" x14ac:dyDescent="0.3">
      <c r="A96" s="28">
        <v>96</v>
      </c>
      <c r="C96" s="74" t="str">
        <f>Louisville!C18</f>
        <v>Ty Schuler</v>
      </c>
      <c r="D96" s="24">
        <f>Louisville!K18</f>
        <v>0</v>
      </c>
      <c r="E96" s="24">
        <f>Louisville!L18</f>
        <v>0</v>
      </c>
      <c r="F96" s="24">
        <f>Louisville!M18</f>
        <v>0</v>
      </c>
      <c r="G96" s="24">
        <f>SUM(D96:F96)</f>
        <v>0</v>
      </c>
    </row>
    <row r="97" spans="1:7" x14ac:dyDescent="0.3">
      <c r="A97" s="28">
        <v>97</v>
      </c>
      <c r="C97" s="74" t="str">
        <f>Springfield!C14</f>
        <v>Geoffrey Bucksar</v>
      </c>
      <c r="D97" s="24">
        <f>Springfield!K14</f>
        <v>0</v>
      </c>
      <c r="E97" s="24">
        <f>Springfield!L14</f>
        <v>0</v>
      </c>
      <c r="F97" s="24">
        <f>Springfield!M14</f>
        <v>0</v>
      </c>
      <c r="G97" s="24">
        <f>SUM(D97:F97)</f>
        <v>0</v>
      </c>
    </row>
    <row r="98" spans="1:7" x14ac:dyDescent="0.3">
      <c r="A98" s="28">
        <v>98</v>
      </c>
      <c r="C98" s="74" t="str">
        <f>Perry!C15</f>
        <v>Carson Presutti</v>
      </c>
      <c r="D98" s="24">
        <f>Perry!K15</f>
        <v>0</v>
      </c>
      <c r="E98" s="24">
        <f>Perry!L15</f>
        <v>0</v>
      </c>
      <c r="F98" s="24">
        <f>Perry!M15</f>
        <v>0</v>
      </c>
      <c r="G98" s="24">
        <f>SUM(D98:F98)</f>
        <v>0</v>
      </c>
    </row>
    <row r="99" spans="1:7" x14ac:dyDescent="0.3">
      <c r="A99" s="28">
        <v>99</v>
      </c>
      <c r="C99" s="74">
        <f>Blind!C15</f>
        <v>0</v>
      </c>
      <c r="D99" s="24">
        <f>Blind!K15</f>
        <v>0</v>
      </c>
      <c r="E99" s="24">
        <f>Blind!L15</f>
        <v>0</v>
      </c>
      <c r="F99" s="24">
        <f>Blind!M15</f>
        <v>0</v>
      </c>
      <c r="G99" s="24">
        <f>SUM(D99:F99)</f>
        <v>0</v>
      </c>
    </row>
    <row r="100" spans="1:7" x14ac:dyDescent="0.3">
      <c r="A100" s="28">
        <v>100</v>
      </c>
      <c r="C100" s="74" t="str">
        <f>'Indian Valley'!C18</f>
        <v>Dillon Gunn</v>
      </c>
      <c r="D100" s="24">
        <f>'Indian Valley'!K18</f>
        <v>0</v>
      </c>
      <c r="E100" s="24">
        <f>'Indian Valley'!L18</f>
        <v>0</v>
      </c>
      <c r="F100" s="24">
        <f>'Indian Valley'!M18</f>
        <v>0</v>
      </c>
      <c r="G100" s="24">
        <f>SUM(D100:F100)</f>
        <v>0</v>
      </c>
    </row>
    <row r="101" spans="1:7" x14ac:dyDescent="0.3">
      <c r="A101" s="28">
        <v>101</v>
      </c>
      <c r="C101" s="74" t="str">
        <f>Reynoldsburg!C15</f>
        <v>Cayden Griffin</v>
      </c>
      <c r="D101" s="24">
        <f>Reynoldsburg!K15</f>
        <v>0</v>
      </c>
      <c r="E101" s="24">
        <f>Reynoldsburg!L15</f>
        <v>0</v>
      </c>
      <c r="F101" s="24">
        <f>Reynoldsburg!M15</f>
        <v>0</v>
      </c>
      <c r="G101" s="24">
        <f>SUM(D101:F101)</f>
        <v>0</v>
      </c>
    </row>
    <row r="102" spans="1:7" x14ac:dyDescent="0.3">
      <c r="A102" s="28">
        <v>102</v>
      </c>
      <c r="C102" s="74" t="str">
        <f>Carrollton!C19</f>
        <v>Brock Oberlin</v>
      </c>
      <c r="D102" s="24">
        <f>Carrollton!K19</f>
        <v>0</v>
      </c>
      <c r="E102" s="24">
        <f>Carrollton!L19</f>
        <v>0</v>
      </c>
      <c r="F102" s="24">
        <f>Carrollton!M19</f>
        <v>0</v>
      </c>
      <c r="G102" s="24">
        <f>SUM(D102:F102)</f>
        <v>0</v>
      </c>
    </row>
    <row r="103" spans="1:7" x14ac:dyDescent="0.3">
      <c r="A103" s="28">
        <v>103</v>
      </c>
      <c r="C103" s="74">
        <f>Loveland!C18</f>
        <v>0</v>
      </c>
      <c r="D103" s="24">
        <f>Loveland!K18</f>
        <v>0</v>
      </c>
      <c r="E103" s="24">
        <f>Loveland!L18</f>
        <v>0</v>
      </c>
      <c r="F103" s="24">
        <f>Loveland!M18</f>
        <v>0</v>
      </c>
      <c r="G103" s="24">
        <f>SUM(D103:F103)</f>
        <v>0</v>
      </c>
    </row>
    <row r="104" spans="1:7" x14ac:dyDescent="0.3">
      <c r="A104" s="28">
        <v>104</v>
      </c>
      <c r="C104" s="74">
        <f>'Indian Valley'!C20</f>
        <v>0</v>
      </c>
      <c r="D104" s="24">
        <f>'Indian Valley'!K20</f>
        <v>0</v>
      </c>
      <c r="E104" s="24">
        <f>'Indian Valley'!L20</f>
        <v>0</v>
      </c>
      <c r="F104" s="24">
        <f>'Indian Valley'!M20</f>
        <v>0</v>
      </c>
      <c r="G104" s="24">
        <f>SUM(D104:F104)</f>
        <v>0</v>
      </c>
    </row>
    <row r="105" spans="1:7" x14ac:dyDescent="0.3">
      <c r="A105" s="28">
        <v>105</v>
      </c>
      <c r="C105" s="74">
        <f>Blind!C17</f>
        <v>0</v>
      </c>
      <c r="D105" s="24">
        <f>Blind!K17</f>
        <v>0</v>
      </c>
      <c r="E105" s="24">
        <f>Blind!L17</f>
        <v>0</v>
      </c>
      <c r="F105" s="24">
        <f>Blind!M17</f>
        <v>0</v>
      </c>
      <c r="G105" s="24">
        <f>SUM(D105:F105)</f>
        <v>0</v>
      </c>
    </row>
    <row r="106" spans="1:7" x14ac:dyDescent="0.3">
      <c r="A106" s="28">
        <v>106</v>
      </c>
      <c r="C106" s="74" t="str">
        <f>'North Canton Hoover'!C18</f>
        <v>Manny Doerfler</v>
      </c>
      <c r="D106" s="24">
        <f>'North Canton Hoover'!K18</f>
        <v>0</v>
      </c>
      <c r="E106" s="24">
        <f>'North Canton Hoover'!L18</f>
        <v>0</v>
      </c>
      <c r="F106" s="24">
        <f>'North Canton Hoover'!M18</f>
        <v>0</v>
      </c>
      <c r="G106" s="24">
        <f>SUM(D106:F106)</f>
        <v>0</v>
      </c>
    </row>
    <row r="107" spans="1:7" x14ac:dyDescent="0.3">
      <c r="A107" s="28">
        <v>107</v>
      </c>
      <c r="C107" s="74">
        <f>Loveland!C19</f>
        <v>0</v>
      </c>
      <c r="D107" s="24">
        <f>Loveland!K19</f>
        <v>0</v>
      </c>
      <c r="E107" s="24">
        <f>Loveland!L19</f>
        <v>0</v>
      </c>
      <c r="F107" s="24">
        <f>Loveland!M19</f>
        <v>0</v>
      </c>
      <c r="G107" s="24">
        <f>SUM(D107:F107)</f>
        <v>0</v>
      </c>
    </row>
    <row r="108" spans="1:7" x14ac:dyDescent="0.3">
      <c r="A108" s="28">
        <v>108</v>
      </c>
      <c r="C108" s="74" t="str">
        <f>'Conotton Valley'!C19</f>
        <v>Brody Brown</v>
      </c>
      <c r="D108" s="24">
        <f>'Conotton Valley'!K19</f>
        <v>0</v>
      </c>
      <c r="E108" s="24">
        <f>'Conotton Valley'!L19</f>
        <v>0</v>
      </c>
      <c r="F108" s="24">
        <f>'Conotton Valley'!M19</f>
        <v>0</v>
      </c>
      <c r="G108" s="24">
        <f>SUM(D108:F108)</f>
        <v>0</v>
      </c>
    </row>
    <row r="109" spans="1:7" x14ac:dyDescent="0.3">
      <c r="A109" s="28">
        <v>109</v>
      </c>
      <c r="C109" s="74" t="str">
        <f>'Wayne A'!C20</f>
        <v>Josh Sorio</v>
      </c>
      <c r="D109" s="24">
        <f>'Wayne A'!K20</f>
        <v>0</v>
      </c>
      <c r="E109" s="24">
        <f>'Wayne A'!L20</f>
        <v>0</v>
      </c>
      <c r="F109" s="24">
        <f>'Wayne A'!M20</f>
        <v>0</v>
      </c>
      <c r="G109" s="24">
        <f>SUM(D109:F109)</f>
        <v>0</v>
      </c>
    </row>
    <row r="110" spans="1:7" x14ac:dyDescent="0.3">
      <c r="A110" s="28">
        <v>110</v>
      </c>
      <c r="C110" s="74">
        <f>Blind!C19</f>
        <v>0</v>
      </c>
      <c r="D110" s="24">
        <f>Blind!K19</f>
        <v>0</v>
      </c>
      <c r="E110" s="24">
        <f>Blind!L19</f>
        <v>0</v>
      </c>
      <c r="F110" s="24">
        <f>Blind!M19</f>
        <v>0</v>
      </c>
      <c r="G110" s="24">
        <f>SUM(D110:F110)</f>
        <v>0</v>
      </c>
    </row>
    <row r="111" spans="1:7" x14ac:dyDescent="0.3">
      <c r="A111" s="28">
        <v>111</v>
      </c>
      <c r="C111" s="74">
        <f>Blind!C20</f>
        <v>0</v>
      </c>
      <c r="D111" s="24">
        <f>Blind!K20</f>
        <v>0</v>
      </c>
      <c r="E111" s="24">
        <f>Blind!L20</f>
        <v>0</v>
      </c>
      <c r="F111" s="24">
        <f>Blind!M20</f>
        <v>0</v>
      </c>
      <c r="G111" s="24">
        <f>SUM(D111:F111)</f>
        <v>0</v>
      </c>
    </row>
    <row r="112" spans="1:7" x14ac:dyDescent="0.3">
      <c r="A112" s="28">
        <v>112</v>
      </c>
      <c r="C112" s="74" t="str">
        <f>Springfield!C19</f>
        <v>Maverick Westover</v>
      </c>
      <c r="D112" s="24">
        <f>Springfield!K19</f>
        <v>0</v>
      </c>
      <c r="E112" s="24">
        <f>Springfield!L19</f>
        <v>0</v>
      </c>
      <c r="F112" s="24">
        <f>Springfield!M19</f>
        <v>0</v>
      </c>
      <c r="G112" s="24">
        <f>SUM(D112:F112)</f>
        <v>0</v>
      </c>
    </row>
    <row r="113" spans="1:7" x14ac:dyDescent="0.3">
      <c r="A113" s="28">
        <v>113</v>
      </c>
      <c r="C113" s="74">
        <f>Springfield!C20</f>
        <v>0</v>
      </c>
      <c r="D113" s="24">
        <f>Springfield!K20</f>
        <v>0</v>
      </c>
      <c r="E113" s="24">
        <f>Springfield!L20</f>
        <v>0</v>
      </c>
      <c r="F113" s="24">
        <f>Springfield!M20</f>
        <v>0</v>
      </c>
      <c r="G113" s="24">
        <f>SUM(D113:F113)</f>
        <v>0</v>
      </c>
    </row>
    <row r="114" spans="1:7" x14ac:dyDescent="0.3">
      <c r="A114" s="28">
        <v>114</v>
      </c>
      <c r="C114" s="74">
        <f>'River View'!C19</f>
        <v>0</v>
      </c>
      <c r="D114" s="24">
        <f>'River View'!K19</f>
        <v>0</v>
      </c>
      <c r="E114" s="24">
        <f>'River View'!L19</f>
        <v>0</v>
      </c>
      <c r="F114" s="24">
        <f>'River View'!M19</f>
        <v>0</v>
      </c>
      <c r="G114" s="24">
        <f>SUM(D114:F114)</f>
        <v>0</v>
      </c>
    </row>
    <row r="115" spans="1:7" x14ac:dyDescent="0.3">
      <c r="A115" s="28">
        <v>115</v>
      </c>
      <c r="C115" s="74">
        <f>'River View'!C20</f>
        <v>0</v>
      </c>
      <c r="D115" s="24">
        <f>'River View'!K20</f>
        <v>0</v>
      </c>
      <c r="E115" s="24">
        <f>'River View'!L20</f>
        <v>0</v>
      </c>
      <c r="F115" s="24">
        <f>'River View'!M20</f>
        <v>0</v>
      </c>
      <c r="G115" s="24">
        <f>SUM(D115:F115)</f>
        <v>0</v>
      </c>
    </row>
    <row r="116" spans="1:7" x14ac:dyDescent="0.3">
      <c r="A116" s="28">
        <v>116</v>
      </c>
      <c r="C116" s="74">
        <f>'North Canton Hoover'!C19</f>
        <v>0</v>
      </c>
      <c r="D116" s="24">
        <f>'North Canton Hoover'!K19</f>
        <v>0</v>
      </c>
      <c r="E116" s="24">
        <f>'North Canton Hoover'!L19</f>
        <v>0</v>
      </c>
      <c r="F116" s="24">
        <f>'North Canton Hoover'!M19</f>
        <v>0</v>
      </c>
      <c r="G116" s="24">
        <f>SUM(D116:F116)</f>
        <v>0</v>
      </c>
    </row>
    <row r="117" spans="1:7" x14ac:dyDescent="0.3">
      <c r="A117" s="28">
        <v>117</v>
      </c>
      <c r="C117" s="74">
        <f>'North Canton Hoover'!C20</f>
        <v>0</v>
      </c>
      <c r="D117" s="24">
        <f>'North Canton Hoover'!K20</f>
        <v>0</v>
      </c>
      <c r="E117" s="24">
        <f>'North Canton Hoover'!L20</f>
        <v>0</v>
      </c>
      <c r="F117" s="24">
        <f>'North Canton Hoover'!M20</f>
        <v>0</v>
      </c>
      <c r="G117" s="24">
        <f>SUM(D117:F117)</f>
        <v>0</v>
      </c>
    </row>
    <row r="118" spans="1:7" x14ac:dyDescent="0.3">
      <c r="A118" s="28">
        <v>118</v>
      </c>
      <c r="C118" s="74">
        <f>Newark!C19</f>
        <v>0</v>
      </c>
      <c r="D118" s="24">
        <f>Newark!K19</f>
        <v>0</v>
      </c>
      <c r="E118" s="24">
        <f>Newark!L19</f>
        <v>0</v>
      </c>
      <c r="F118" s="24">
        <f>Newark!M19</f>
        <v>0</v>
      </c>
      <c r="G118" s="24">
        <f>SUM(D118:F118)</f>
        <v>0</v>
      </c>
    </row>
    <row r="119" spans="1:7" x14ac:dyDescent="0.3">
      <c r="A119" s="28">
        <v>119</v>
      </c>
      <c r="C119" s="74">
        <f>Newark!C20</f>
        <v>0</v>
      </c>
      <c r="D119" s="24">
        <f>Newark!K20</f>
        <v>0</v>
      </c>
      <c r="E119" s="24">
        <f>Newark!L20</f>
        <v>0</v>
      </c>
      <c r="F119" s="24">
        <f>Newark!M20</f>
        <v>0</v>
      </c>
      <c r="G119" s="24">
        <f>SUM(D119:F119)</f>
        <v>0</v>
      </c>
    </row>
    <row r="120" spans="1:7" x14ac:dyDescent="0.3">
      <c r="A120" s="28">
        <v>120</v>
      </c>
      <c r="C120" s="74">
        <f>Newark!C21</f>
        <v>0</v>
      </c>
      <c r="D120" s="24">
        <f>Newark!K21</f>
        <v>0</v>
      </c>
      <c r="E120" s="24">
        <f>Newark!L21</f>
        <v>0</v>
      </c>
      <c r="F120" s="24">
        <f>Newark!M21</f>
        <v>0</v>
      </c>
      <c r="G120" s="24">
        <f>SUM(D120:F120)</f>
        <v>0</v>
      </c>
    </row>
    <row r="121" spans="1:7" x14ac:dyDescent="0.3">
      <c r="A121" s="28">
        <v>121</v>
      </c>
      <c r="C121" s="74">
        <f>'East Knox'!C20</f>
        <v>0</v>
      </c>
      <c r="D121" s="24">
        <f>'East Knox'!K20</f>
        <v>0</v>
      </c>
      <c r="E121" s="24">
        <f>'East Knox'!L20</f>
        <v>0</v>
      </c>
      <c r="F121" s="24">
        <f>'East Knox'!M20</f>
        <v>0</v>
      </c>
      <c r="G121" s="24">
        <f>SUM(D121:F121)</f>
        <v>0</v>
      </c>
    </row>
    <row r="122" spans="1:7" x14ac:dyDescent="0.3">
      <c r="A122" s="28">
        <v>122</v>
      </c>
      <c r="C122" s="74" t="str">
        <f>'East Canton'!C20</f>
        <v>Philip Isum</v>
      </c>
      <c r="D122" s="24">
        <f>'East Canton'!K20</f>
        <v>0</v>
      </c>
      <c r="E122" s="24">
        <f>'East Canton'!L20</f>
        <v>0</v>
      </c>
      <c r="F122" s="24">
        <f>'East Canton'!M20</f>
        <v>0</v>
      </c>
      <c r="G122" s="24">
        <f>SUM(D122:F122)</f>
        <v>0</v>
      </c>
    </row>
    <row r="123" spans="1:7" x14ac:dyDescent="0.3">
      <c r="A123" s="28">
        <v>123</v>
      </c>
      <c r="C123" s="74">
        <f>'East Canton'!C21</f>
        <v>0</v>
      </c>
      <c r="D123" s="24">
        <f>'East Canton'!K21</f>
        <v>0</v>
      </c>
      <c r="E123" s="24">
        <f>'East Canton'!L21</f>
        <v>0</v>
      </c>
      <c r="F123" s="24">
        <f>'East Canton'!M21</f>
        <v>0</v>
      </c>
      <c r="G123" s="24">
        <f>SUM(D123:F123)</f>
        <v>0</v>
      </c>
    </row>
    <row r="124" spans="1:7" x14ac:dyDescent="0.3">
      <c r="A124" s="28">
        <v>124</v>
      </c>
      <c r="C124" s="74">
        <f>Louisville!C20</f>
        <v>0</v>
      </c>
      <c r="D124" s="24">
        <f>Louisville!K20</f>
        <v>0</v>
      </c>
      <c r="E124" s="24">
        <f>Louisville!L20</f>
        <v>0</v>
      </c>
      <c r="F124" s="24">
        <f>Louisville!M20</f>
        <v>0</v>
      </c>
      <c r="G124" s="24">
        <f>SUM(D124:F124)</f>
        <v>0</v>
      </c>
    </row>
    <row r="125" spans="1:7" x14ac:dyDescent="0.3">
      <c r="A125" s="28">
        <v>125</v>
      </c>
      <c r="C125" s="74">
        <f>Louisville!C21</f>
        <v>0</v>
      </c>
      <c r="D125" s="24">
        <f>Louisville!K21</f>
        <v>0</v>
      </c>
      <c r="E125" s="24">
        <f>Louisville!L21</f>
        <v>0</v>
      </c>
      <c r="F125" s="24">
        <f>Louisville!M21</f>
        <v>0</v>
      </c>
      <c r="G125" s="24">
        <f>SUM(D125:F125)</f>
        <v>0</v>
      </c>
    </row>
    <row r="126" spans="1:7" x14ac:dyDescent="0.3">
      <c r="A126" s="28">
        <v>126</v>
      </c>
      <c r="C126" s="74" t="str">
        <f>Reynoldsburg!C20</f>
        <v>Jadon Killingsworth</v>
      </c>
      <c r="D126" s="24">
        <f>Reynoldsburg!K20</f>
        <v>0</v>
      </c>
      <c r="E126" s="24">
        <f>Reynoldsburg!L20</f>
        <v>0</v>
      </c>
      <c r="F126" s="24">
        <f>Reynoldsburg!M20</f>
        <v>0</v>
      </c>
      <c r="G126" s="24">
        <f>SUM(D126:F126)</f>
        <v>0</v>
      </c>
    </row>
    <row r="127" spans="1:7" x14ac:dyDescent="0.3">
      <c r="A127" s="28">
        <v>127</v>
      </c>
      <c r="C127" s="74" t="str">
        <f>Carrollton!C20</f>
        <v>Levi Crider</v>
      </c>
      <c r="D127" s="24">
        <f>Carrollton!K20</f>
        <v>0</v>
      </c>
      <c r="E127" s="24">
        <f>Carrollton!L20</f>
        <v>0</v>
      </c>
      <c r="F127" s="24">
        <f>Carrollton!M20</f>
        <v>0</v>
      </c>
      <c r="G127" s="24">
        <f>SUM(D127:F127)</f>
        <v>0</v>
      </c>
    </row>
    <row r="128" spans="1:7" x14ac:dyDescent="0.3">
      <c r="A128" s="28">
        <v>128</v>
      </c>
      <c r="C128" s="74">
        <f>Loveland!C20</f>
        <v>0</v>
      </c>
      <c r="D128" s="24">
        <f>Loveland!K20</f>
        <v>0</v>
      </c>
      <c r="E128" s="24">
        <f>Loveland!L20</f>
        <v>0</v>
      </c>
      <c r="F128" s="24">
        <f>Loveland!M20</f>
        <v>0</v>
      </c>
      <c r="G128" s="24">
        <f>SUM(D128:F128)</f>
        <v>0</v>
      </c>
    </row>
    <row r="129" spans="1:7" x14ac:dyDescent="0.3">
      <c r="A129" s="28">
        <v>129</v>
      </c>
      <c r="C129" s="74">
        <f>'Conotton Valley'!C20</f>
        <v>0</v>
      </c>
      <c r="D129" s="24">
        <f>'Conotton Valley'!K20</f>
        <v>0</v>
      </c>
      <c r="E129" s="24">
        <f>'Conotton Valley'!L20</f>
        <v>0</v>
      </c>
      <c r="F129" s="24">
        <f>'Conotton Valley'!M20</f>
        <v>0</v>
      </c>
      <c r="G129" s="24">
        <f>SUM(D129:F129)</f>
        <v>0</v>
      </c>
    </row>
    <row r="130" spans="1:7" x14ac:dyDescent="0.3">
      <c r="A130" s="28">
        <v>130</v>
      </c>
      <c r="C130" s="74" t="str">
        <f>Carrollton!C17</f>
        <v>Nelson Grimm</v>
      </c>
      <c r="D130" s="24">
        <f>Carrollton!K17</f>
        <v>0</v>
      </c>
      <c r="E130" s="24">
        <f>Carrollton!L17</f>
        <v>0</v>
      </c>
      <c r="F130" s="24">
        <f>Carrollton!M17</f>
        <v>0</v>
      </c>
      <c r="G130" s="24">
        <f>SUM(D130:F130)</f>
        <v>0</v>
      </c>
    </row>
    <row r="131" spans="1:7" x14ac:dyDescent="0.3">
      <c r="A131" s="28">
        <v>131</v>
      </c>
      <c r="C131" s="74" t="str">
        <f>'Conotton Valley'!C18</f>
        <v>Joe Warner</v>
      </c>
      <c r="D131" s="24">
        <f>'Conotton Valley'!K18</f>
        <v>0</v>
      </c>
      <c r="E131" s="24">
        <f>'Conotton Valley'!L18</f>
        <v>0</v>
      </c>
      <c r="F131" s="24">
        <f>'Conotton Valley'!M18</f>
        <v>0</v>
      </c>
      <c r="G131" s="24">
        <f>SUM(D131:F131)</f>
        <v>0</v>
      </c>
    </row>
    <row r="132" spans="1:7" x14ac:dyDescent="0.3">
      <c r="A132" s="28">
        <v>132</v>
      </c>
      <c r="C132" s="74" t="str">
        <f>'River View'!C18</f>
        <v>Kaleb Kline</v>
      </c>
      <c r="D132" s="24">
        <f>'River View'!K18</f>
        <v>0</v>
      </c>
      <c r="E132" s="24">
        <f>'River View'!L18</f>
        <v>0</v>
      </c>
      <c r="F132" s="24">
        <f>'River View'!M18</f>
        <v>0</v>
      </c>
      <c r="G132" s="24">
        <f>SUM(D132:F132)</f>
        <v>0</v>
      </c>
    </row>
    <row r="133" spans="1:7" x14ac:dyDescent="0.3">
      <c r="A133" s="28">
        <v>133</v>
      </c>
      <c r="C133" s="74" t="str">
        <f>Louisville!C19</f>
        <v>Brock Yuhaniak</v>
      </c>
      <c r="D133" s="24">
        <f>Louisville!K19</f>
        <v>0</v>
      </c>
      <c r="E133" s="24">
        <f>Louisville!L19</f>
        <v>0</v>
      </c>
      <c r="F133" s="24">
        <f>Louisville!M19</f>
        <v>0</v>
      </c>
      <c r="G133" s="24">
        <f>SUM(D133:F133)</f>
        <v>0</v>
      </c>
    </row>
  </sheetData>
  <sortState xmlns:xlrd2="http://schemas.microsoft.com/office/spreadsheetml/2017/richdata2" ref="C3:G133">
    <sortCondition descending="1" ref="G3:G133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B1:S26"/>
  <sheetViews>
    <sheetView topLeftCell="B3" workbookViewId="0">
      <selection activeCell="M19" sqref="M19"/>
    </sheetView>
  </sheetViews>
  <sheetFormatPr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3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ht="12.45" customHeight="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1.7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75</v>
      </c>
      <c r="D10" s="131"/>
      <c r="E10" s="131"/>
      <c r="F10" s="131"/>
      <c r="G10" s="131"/>
      <c r="H10" s="131"/>
      <c r="I10" s="132"/>
      <c r="J10" s="22"/>
      <c r="K10" s="43">
        <v>26</v>
      </c>
      <c r="L10" s="43">
        <v>28</v>
      </c>
      <c r="M10" s="43">
        <v>30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85</v>
      </c>
      <c r="D13" s="113"/>
      <c r="E13" s="113"/>
      <c r="F13" s="113"/>
      <c r="G13" s="113"/>
      <c r="H13" s="113"/>
      <c r="I13" s="159"/>
      <c r="J13" s="47">
        <v>1</v>
      </c>
      <c r="K13" s="43">
        <v>139</v>
      </c>
      <c r="L13" s="43">
        <v>189</v>
      </c>
      <c r="M13" s="43">
        <v>149</v>
      </c>
      <c r="O13" s="43">
        <f t="shared" ref="O13:O20" si="0">IF(K13+L13+M13=0, "",K13+L13+M13)</f>
        <v>477</v>
      </c>
    </row>
    <row r="14" spans="2:19" ht="28.5" customHeight="1" x14ac:dyDescent="0.5">
      <c r="B14" s="16" t="s">
        <v>17</v>
      </c>
      <c r="C14" s="112" t="s">
        <v>86</v>
      </c>
      <c r="D14" s="113"/>
      <c r="E14" s="113"/>
      <c r="F14" s="113"/>
      <c r="G14" s="113"/>
      <c r="H14" s="113"/>
      <c r="I14" s="159"/>
      <c r="J14" s="47">
        <v>2</v>
      </c>
      <c r="K14" s="43"/>
      <c r="L14" s="43"/>
      <c r="M14" s="43"/>
      <c r="O14" s="43" t="str">
        <f t="shared" si="0"/>
        <v/>
      </c>
    </row>
    <row r="15" spans="2:19" ht="28.5" customHeight="1" x14ac:dyDescent="0.5">
      <c r="B15" s="16" t="s">
        <v>18</v>
      </c>
      <c r="C15" s="112" t="s">
        <v>87</v>
      </c>
      <c r="D15" s="113"/>
      <c r="E15" s="113"/>
      <c r="F15" s="113"/>
      <c r="G15" s="113"/>
      <c r="H15" s="113"/>
      <c r="I15" s="159"/>
      <c r="J15" s="47">
        <v>3</v>
      </c>
      <c r="K15" s="43">
        <v>151</v>
      </c>
      <c r="L15" s="43">
        <v>167</v>
      </c>
      <c r="M15" s="43">
        <v>136</v>
      </c>
      <c r="O15" s="43">
        <f t="shared" si="0"/>
        <v>454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88</v>
      </c>
      <c r="D16" s="113"/>
      <c r="E16" s="113"/>
      <c r="F16" s="113"/>
      <c r="G16" s="113"/>
      <c r="H16" s="113"/>
      <c r="I16" s="159"/>
      <c r="J16" s="47">
        <v>4</v>
      </c>
      <c r="K16" s="43">
        <v>180</v>
      </c>
      <c r="L16" s="43">
        <v>161</v>
      </c>
      <c r="M16" s="43">
        <v>147</v>
      </c>
      <c r="O16" s="43">
        <f t="shared" si="0"/>
        <v>488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89</v>
      </c>
      <c r="D17" s="113"/>
      <c r="E17" s="113"/>
      <c r="F17" s="113"/>
      <c r="G17" s="113"/>
      <c r="H17" s="113"/>
      <c r="I17" s="159"/>
      <c r="J17" s="47">
        <v>5</v>
      </c>
      <c r="K17" s="43">
        <v>161</v>
      </c>
      <c r="L17" s="43">
        <v>175</v>
      </c>
      <c r="M17" s="43">
        <v>156</v>
      </c>
      <c r="O17" s="43">
        <f t="shared" si="0"/>
        <v>492</v>
      </c>
      <c r="Q17" s="93"/>
      <c r="R17" s="93"/>
      <c r="S17" s="93"/>
    </row>
    <row r="18" spans="2:19" ht="28.5" customHeight="1" x14ac:dyDescent="0.5">
      <c r="B18" s="16" t="s">
        <v>22</v>
      </c>
      <c r="C18" s="185" t="s">
        <v>90</v>
      </c>
      <c r="D18" s="186"/>
      <c r="E18" s="186"/>
      <c r="F18" s="186"/>
      <c r="G18" s="186"/>
      <c r="H18" s="186"/>
      <c r="I18" s="187"/>
      <c r="J18" s="47">
        <v>6</v>
      </c>
      <c r="K18" s="43">
        <v>92</v>
      </c>
      <c r="L18" s="43">
        <v>127</v>
      </c>
      <c r="M18" s="43">
        <v>92</v>
      </c>
      <c r="O18" s="43">
        <f t="shared" si="0"/>
        <v>311</v>
      </c>
      <c r="Q18" s="93"/>
      <c r="R18" s="93"/>
      <c r="S18" s="93"/>
    </row>
    <row r="19" spans="2:19" ht="28.5" customHeight="1" x14ac:dyDescent="0.5">
      <c r="B19" s="68" t="s">
        <v>23</v>
      </c>
      <c r="C19" s="188" t="s">
        <v>91</v>
      </c>
      <c r="D19" s="188"/>
      <c r="E19" s="188"/>
      <c r="F19" s="188"/>
      <c r="G19" s="188"/>
      <c r="H19" s="188"/>
      <c r="I19" s="189"/>
      <c r="J19" s="47">
        <v>7</v>
      </c>
      <c r="K19" s="43"/>
      <c r="L19" s="43"/>
      <c r="M19" s="43"/>
      <c r="O19" s="43" t="str">
        <f t="shared" si="0"/>
        <v/>
      </c>
      <c r="Q19" s="93"/>
      <c r="R19" s="93"/>
      <c r="S19" s="93"/>
    </row>
    <row r="20" spans="2:19" ht="28.5" customHeight="1" x14ac:dyDescent="0.5">
      <c r="B20" s="68" t="s">
        <v>24</v>
      </c>
      <c r="C20" s="190"/>
      <c r="D20" s="190"/>
      <c r="E20" s="190"/>
      <c r="F20" s="190"/>
      <c r="G20" s="190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2222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723</v>
      </c>
      <c r="L23" s="45">
        <f>IF(SUM(L13+L14+L15+L16+L17+L18+L19+L20+R17+R18+R19)=0,"",SUM(L13+L14+L15+L16+L17+L18+L19+L20+R17+R18+R19))</f>
        <v>819</v>
      </c>
      <c r="M23" s="45">
        <f>IF(SUM(M13+M14+M15+M16+M17+M18+M19+M20+S17+S18+S19)=0,"",SUM(M13+M14+M15+M16+M17+M18+M19+M20+S17+S18+S19))</f>
        <v>680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25">
    <mergeCell ref="R22:S23"/>
    <mergeCell ref="D23:F23"/>
    <mergeCell ref="P23:Q23"/>
    <mergeCell ref="F24:J24"/>
    <mergeCell ref="B25:D25"/>
    <mergeCell ref="P22:Q22"/>
    <mergeCell ref="J26:K26"/>
    <mergeCell ref="C16:I16"/>
    <mergeCell ref="C17:I17"/>
    <mergeCell ref="C18:I18"/>
    <mergeCell ref="C19:I19"/>
    <mergeCell ref="C20:G20"/>
    <mergeCell ref="Q15:S15"/>
    <mergeCell ref="B1:N1"/>
    <mergeCell ref="O1:S1"/>
    <mergeCell ref="C7:I8"/>
    <mergeCell ref="K7:M8"/>
    <mergeCell ref="Q8:Q9"/>
    <mergeCell ref="C10:I10"/>
    <mergeCell ref="O10:S10"/>
    <mergeCell ref="K11:M11"/>
    <mergeCell ref="C12:I12"/>
    <mergeCell ref="C13:I13"/>
    <mergeCell ref="C14:I14"/>
    <mergeCell ref="C15:I15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2ECD-35CD-4166-B31F-C46F08D22CA9}">
  <sheetPr codeName="Sheet18"/>
  <dimension ref="B1:U26"/>
  <sheetViews>
    <sheetView topLeftCell="B13" zoomScale="85" zoomScaleNormal="85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32</v>
      </c>
      <c r="C10" s="130" t="str">
        <f>Springfield!$C$10</f>
        <v>Springfield Local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Springfield!C13</f>
        <v>Michael Knox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173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Springfield!C14</f>
        <v>Geoffrey Bucksar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138</v>
      </c>
      <c r="T14" s="94">
        <f>IF(SUM(S13+S14)=0,"",SUM(S13+S14))</f>
        <v>311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Springfield!C15</f>
        <v>Ian Hartman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171</v>
      </c>
      <c r="T15" s="94">
        <f>IF(SUM(S13:S15)=0,"",SUM(S13:S15))</f>
        <v>482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Springfield!C16</f>
        <v>Rylan Slusser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482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Springfield!C17</f>
        <v>Wyatt Keys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482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Springfield!C18</f>
        <v>Michael Kim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482</v>
      </c>
      <c r="U18" s="34" t="s">
        <v>40</v>
      </c>
    </row>
    <row r="19" spans="2:21" ht="26.25" customHeight="1" x14ac:dyDescent="0.4">
      <c r="B19" s="16" t="s">
        <v>23</v>
      </c>
      <c r="C19" s="112" t="str">
        <f>Springfield!C19</f>
        <v>Maverick Westover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>
        <f>Springfield!C20</f>
        <v>0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482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Springfield!R22</f>
        <v>2222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2704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/>
  <dimension ref="B1:S26"/>
  <sheetViews>
    <sheetView topLeftCell="A7" workbookViewId="0">
      <selection activeCell="M18" sqref="M18"/>
    </sheetView>
  </sheetViews>
  <sheetFormatPr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3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ht="12.45" customHeight="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2.45" customHeight="1" x14ac:dyDescent="0.3">
      <c r="B3" s="8" t="s">
        <v>1</v>
      </c>
      <c r="R3" s="9"/>
    </row>
    <row r="4" spans="2:19" ht="12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1.7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76</v>
      </c>
      <c r="D10" s="131"/>
      <c r="E10" s="131"/>
      <c r="F10" s="131"/>
      <c r="G10" s="131"/>
      <c r="H10" s="131"/>
      <c r="I10" s="132"/>
      <c r="J10" s="22"/>
      <c r="K10" s="43">
        <v>27</v>
      </c>
      <c r="L10" s="43">
        <v>25</v>
      </c>
      <c r="M10" s="43">
        <v>23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99</v>
      </c>
      <c r="D13" s="113"/>
      <c r="E13" s="113"/>
      <c r="F13" s="113"/>
      <c r="G13" s="113"/>
      <c r="H13" s="113"/>
      <c r="I13" s="159"/>
      <c r="J13" s="47">
        <v>1</v>
      </c>
      <c r="K13" s="43">
        <v>151</v>
      </c>
      <c r="L13" s="43">
        <v>162</v>
      </c>
      <c r="M13" s="43">
        <v>133</v>
      </c>
      <c r="O13" s="43">
        <f t="shared" ref="O13:O20" si="0">IF(K13+L13+M13=0, "",K13+L13+M13)</f>
        <v>446</v>
      </c>
    </row>
    <row r="14" spans="2:19" ht="28.5" customHeight="1" x14ac:dyDescent="0.5">
      <c r="B14" s="16" t="s">
        <v>17</v>
      </c>
      <c r="C14" s="112" t="s">
        <v>100</v>
      </c>
      <c r="D14" s="113"/>
      <c r="E14" s="113"/>
      <c r="F14" s="113"/>
      <c r="G14" s="113"/>
      <c r="H14" s="113"/>
      <c r="I14" s="159"/>
      <c r="J14" s="47">
        <v>2</v>
      </c>
      <c r="K14" s="43">
        <v>124</v>
      </c>
      <c r="L14" s="43">
        <v>213</v>
      </c>
      <c r="M14" s="43">
        <v>124</v>
      </c>
      <c r="O14" s="43">
        <f t="shared" si="0"/>
        <v>461</v>
      </c>
    </row>
    <row r="15" spans="2:19" ht="28.5" customHeight="1" x14ac:dyDescent="0.5">
      <c r="B15" s="16" t="s">
        <v>18</v>
      </c>
      <c r="C15" s="112" t="s">
        <v>101</v>
      </c>
      <c r="D15" s="113"/>
      <c r="E15" s="113"/>
      <c r="F15" s="113"/>
      <c r="G15" s="113"/>
      <c r="H15" s="113"/>
      <c r="I15" s="159"/>
      <c r="J15" s="47">
        <v>3</v>
      </c>
      <c r="K15" s="43">
        <v>181</v>
      </c>
      <c r="L15" s="43">
        <v>150</v>
      </c>
      <c r="M15" s="43">
        <v>121</v>
      </c>
      <c r="O15" s="43">
        <f t="shared" si="0"/>
        <v>452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102</v>
      </c>
      <c r="D16" s="113"/>
      <c r="E16" s="113"/>
      <c r="F16" s="113"/>
      <c r="G16" s="113"/>
      <c r="H16" s="113"/>
      <c r="I16" s="159"/>
      <c r="J16" s="47">
        <v>4</v>
      </c>
      <c r="K16" s="43">
        <v>153</v>
      </c>
      <c r="L16" s="43">
        <v>212</v>
      </c>
      <c r="M16" s="43">
        <v>172</v>
      </c>
      <c r="O16" s="43">
        <f t="shared" si="0"/>
        <v>537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103</v>
      </c>
      <c r="D17" s="113"/>
      <c r="E17" s="113"/>
      <c r="F17" s="113"/>
      <c r="G17" s="113"/>
      <c r="H17" s="113"/>
      <c r="I17" s="159"/>
      <c r="J17" s="47">
        <v>5</v>
      </c>
      <c r="K17" s="43">
        <v>182</v>
      </c>
      <c r="L17" s="43">
        <v>234</v>
      </c>
      <c r="M17" s="43">
        <v>182</v>
      </c>
      <c r="O17" s="43">
        <f t="shared" si="0"/>
        <v>598</v>
      </c>
      <c r="Q17" s="93"/>
      <c r="R17" s="93"/>
      <c r="S17" s="74"/>
    </row>
    <row r="18" spans="2:19" ht="28.5" customHeight="1" x14ac:dyDescent="0.5">
      <c r="B18" s="16" t="s">
        <v>22</v>
      </c>
      <c r="C18" s="112" t="s">
        <v>104</v>
      </c>
      <c r="D18" s="113"/>
      <c r="E18" s="113"/>
      <c r="F18" s="113"/>
      <c r="G18" s="113"/>
      <c r="H18" s="113"/>
      <c r="I18" s="159"/>
      <c r="J18" s="47">
        <v>6</v>
      </c>
      <c r="K18" s="43"/>
      <c r="L18" s="43"/>
      <c r="M18" s="43"/>
      <c r="O18" s="43" t="str">
        <f t="shared" si="0"/>
        <v/>
      </c>
      <c r="Q18" s="74"/>
      <c r="R18" s="93"/>
      <c r="S18" s="74"/>
    </row>
    <row r="19" spans="2:19" ht="28.5" customHeight="1" x14ac:dyDescent="0.5">
      <c r="B19" s="16" t="s">
        <v>23</v>
      </c>
      <c r="C19" s="112"/>
      <c r="D19" s="113"/>
      <c r="E19" s="113"/>
      <c r="F19" s="113"/>
      <c r="G19" s="113"/>
      <c r="H19" s="113"/>
      <c r="I19" s="159"/>
      <c r="J19" s="47">
        <v>7</v>
      </c>
      <c r="K19" s="43"/>
      <c r="L19" s="43"/>
      <c r="M19" s="43"/>
      <c r="O19" s="43" t="str">
        <f t="shared" si="0"/>
        <v/>
      </c>
      <c r="Q19" s="74"/>
      <c r="R19" s="74"/>
      <c r="S19" s="74"/>
    </row>
    <row r="20" spans="2:19" ht="28.5" customHeight="1" x14ac:dyDescent="0.5">
      <c r="B20" s="16" t="s">
        <v>24</v>
      </c>
      <c r="C20" s="191"/>
      <c r="D20" s="192"/>
      <c r="E20" s="192"/>
      <c r="F20" s="192"/>
      <c r="G20" s="193"/>
      <c r="J20" s="47">
        <v>8</v>
      </c>
      <c r="K20" s="43"/>
      <c r="L20" s="43"/>
      <c r="M20" s="43"/>
      <c r="O20" s="43" t="str">
        <f t="shared" si="0"/>
        <v/>
      </c>
    </row>
    <row r="21" spans="2:19" ht="8.6999999999999993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2494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791</v>
      </c>
      <c r="L23" s="45">
        <f>IF(SUM(L13+L14+L15+L16+L17+L18+L19+L20+R17+R18+R19)=0,"",SUM(L13+L14+L15+L16+L17+L18+L19+L20+R17+R18+R19))</f>
        <v>971</v>
      </c>
      <c r="M23" s="45">
        <f>IF(SUM(M13+M14+M15+M16+M17+M18+M19+M20+S17+S18+S19)=0,"",SUM(M13+M14+M15+M16+M17+M18+M19+M20+S17+S18+S19))</f>
        <v>732</v>
      </c>
      <c r="P23" s="125" t="s">
        <v>27</v>
      </c>
      <c r="Q23" s="126"/>
      <c r="R23" s="120"/>
      <c r="S23" s="121"/>
    </row>
    <row r="24" spans="2:19" ht="11.7" customHeight="1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25">
    <mergeCell ref="Q15:S15"/>
    <mergeCell ref="B1:N1"/>
    <mergeCell ref="O1:S1"/>
    <mergeCell ref="C7:I8"/>
    <mergeCell ref="K7:M8"/>
    <mergeCell ref="Q8:Q9"/>
    <mergeCell ref="C10:I10"/>
    <mergeCell ref="O10:S10"/>
    <mergeCell ref="K11:M11"/>
    <mergeCell ref="C12:I12"/>
    <mergeCell ref="C13:I13"/>
    <mergeCell ref="C14:I14"/>
    <mergeCell ref="C15:I15"/>
    <mergeCell ref="J26:K26"/>
    <mergeCell ref="C16:I16"/>
    <mergeCell ref="C17:I17"/>
    <mergeCell ref="C18:I18"/>
    <mergeCell ref="C19:I19"/>
    <mergeCell ref="C20:G20"/>
    <mergeCell ref="R22:S23"/>
    <mergeCell ref="D23:F23"/>
    <mergeCell ref="P23:Q23"/>
    <mergeCell ref="F24:J24"/>
    <mergeCell ref="B25:D25"/>
    <mergeCell ref="P22:Q22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107B9-DEBC-4574-A0B4-22310DDE55B2}">
  <sheetPr codeName="Sheet20"/>
  <dimension ref="B1:U26"/>
  <sheetViews>
    <sheetView topLeftCell="A12" zoomScale="85" zoomScaleNormal="85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3</v>
      </c>
      <c r="C10" s="130" t="str">
        <f>'River View'!$C$10</f>
        <v>River View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'River View'!C13</f>
        <v>Kolton Duff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189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'River View'!C14</f>
        <v>Konner Mercer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142</v>
      </c>
      <c r="T14" s="94">
        <f>IF(SUM(S13+S14)=0,"",SUM(S13+S14))</f>
        <v>331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'River View'!C15</f>
        <v>Cam Collopy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134</v>
      </c>
      <c r="T15" s="94">
        <f>IF(SUM(S13:S15)=0,"",SUM(S13:S15))</f>
        <v>465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'River View'!C16</f>
        <v>Carter Hammersley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465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'River View'!C17</f>
        <v>Carson Lebeau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465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'River View'!C18</f>
        <v>Kaleb Kline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465</v>
      </c>
      <c r="U18" s="34" t="s">
        <v>40</v>
      </c>
    </row>
    <row r="19" spans="2:21" ht="26.25" customHeight="1" x14ac:dyDescent="0.4">
      <c r="B19" s="16" t="s">
        <v>23</v>
      </c>
      <c r="C19" s="112">
        <f>'River View'!C19</f>
        <v>0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>
        <f>'River View'!C20</f>
        <v>0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465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'River View'!R22</f>
        <v>2494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2959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E2D6-6EC3-45AC-9069-5E6CA94DEEEA}">
  <sheetPr codeName="Sheet45"/>
  <dimension ref="B1:S26"/>
  <sheetViews>
    <sheetView topLeftCell="A12" workbookViewId="0">
      <selection activeCell="S18" sqref="S18"/>
    </sheetView>
  </sheetViews>
  <sheetFormatPr defaultColWidth="8.6640625"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2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67</v>
      </c>
      <c r="D10" s="131"/>
      <c r="E10" s="131"/>
      <c r="F10" s="131"/>
      <c r="G10" s="131"/>
      <c r="H10" s="131"/>
      <c r="I10" s="132"/>
      <c r="J10" s="22"/>
      <c r="K10" s="43">
        <v>21</v>
      </c>
      <c r="L10" s="43">
        <v>19</v>
      </c>
      <c r="M10" s="43">
        <v>17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132</v>
      </c>
      <c r="D13" s="113"/>
      <c r="E13" s="113"/>
      <c r="F13" s="113"/>
      <c r="G13" s="113"/>
      <c r="H13" s="50"/>
      <c r="I13" s="51"/>
      <c r="J13" s="47">
        <v>1</v>
      </c>
      <c r="K13" s="43"/>
      <c r="L13" s="43"/>
      <c r="M13" s="43">
        <v>107</v>
      </c>
      <c r="O13" s="43">
        <f t="shared" ref="O13:O20" si="0">IF(K13+L13+M13=0, "",K13+L13+M13)</f>
        <v>107</v>
      </c>
    </row>
    <row r="14" spans="2:19" ht="28.5" customHeight="1" x14ac:dyDescent="0.5">
      <c r="B14" s="16" t="s">
        <v>17</v>
      </c>
      <c r="C14" s="112" t="s">
        <v>133</v>
      </c>
      <c r="D14" s="113"/>
      <c r="E14" s="113"/>
      <c r="F14" s="113"/>
      <c r="G14" s="113"/>
      <c r="H14" s="114"/>
      <c r="I14" s="115"/>
      <c r="J14" s="47">
        <v>2</v>
      </c>
      <c r="K14" s="43">
        <v>121</v>
      </c>
      <c r="L14" s="43">
        <v>138</v>
      </c>
      <c r="M14" s="43">
        <v>117</v>
      </c>
      <c r="O14" s="43">
        <f t="shared" si="0"/>
        <v>376</v>
      </c>
    </row>
    <row r="15" spans="2:19" ht="28.5" customHeight="1" x14ac:dyDescent="0.5">
      <c r="B15" s="16" t="s">
        <v>18</v>
      </c>
      <c r="C15" s="112" t="s">
        <v>134</v>
      </c>
      <c r="D15" s="113"/>
      <c r="E15" s="113"/>
      <c r="F15" s="113"/>
      <c r="G15" s="113"/>
      <c r="H15" s="114"/>
      <c r="I15" s="115"/>
      <c r="J15" s="47">
        <v>3</v>
      </c>
      <c r="K15" s="43">
        <v>134</v>
      </c>
      <c r="L15" s="43">
        <v>113</v>
      </c>
      <c r="M15" s="43"/>
      <c r="O15" s="43">
        <f t="shared" si="0"/>
        <v>247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135</v>
      </c>
      <c r="D16" s="113"/>
      <c r="E16" s="113"/>
      <c r="F16" s="113"/>
      <c r="G16" s="113"/>
      <c r="H16" s="114"/>
      <c r="I16" s="115"/>
      <c r="J16" s="47">
        <v>4</v>
      </c>
      <c r="K16" s="43">
        <v>123</v>
      </c>
      <c r="L16" s="43">
        <v>154</v>
      </c>
      <c r="M16" s="43">
        <v>130</v>
      </c>
      <c r="O16" s="43">
        <f t="shared" si="0"/>
        <v>407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136</v>
      </c>
      <c r="D17" s="113"/>
      <c r="E17" s="113"/>
      <c r="F17" s="113"/>
      <c r="G17" s="113"/>
      <c r="H17" s="114"/>
      <c r="I17" s="115"/>
      <c r="J17" s="47">
        <v>5</v>
      </c>
      <c r="K17" s="43"/>
      <c r="L17" s="43">
        <v>130</v>
      </c>
      <c r="M17" s="43"/>
      <c r="O17" s="43">
        <f t="shared" si="0"/>
        <v>130</v>
      </c>
      <c r="Q17" s="93">
        <v>119</v>
      </c>
      <c r="R17" s="43"/>
      <c r="S17" s="43">
        <v>134</v>
      </c>
    </row>
    <row r="18" spans="2:19" ht="28.5" customHeight="1" x14ac:dyDescent="0.5">
      <c r="B18" s="16" t="s">
        <v>22</v>
      </c>
      <c r="C18" s="112" t="s">
        <v>137</v>
      </c>
      <c r="D18" s="113"/>
      <c r="E18" s="113"/>
      <c r="F18" s="113"/>
      <c r="G18" s="113"/>
      <c r="H18" s="114"/>
      <c r="I18" s="115"/>
      <c r="J18" s="47">
        <v>6</v>
      </c>
      <c r="K18" s="43"/>
      <c r="L18" s="43">
        <v>151</v>
      </c>
      <c r="M18" s="43">
        <v>137</v>
      </c>
      <c r="O18" s="43">
        <f t="shared" si="0"/>
        <v>288</v>
      </c>
      <c r="Q18" s="93"/>
      <c r="R18" s="93"/>
      <c r="S18" s="93"/>
    </row>
    <row r="19" spans="2:19" ht="28.5" customHeight="1" x14ac:dyDescent="0.5">
      <c r="B19" s="16" t="s">
        <v>23</v>
      </c>
      <c r="C19" s="112" t="s">
        <v>138</v>
      </c>
      <c r="D19" s="113"/>
      <c r="E19" s="113"/>
      <c r="F19" s="113"/>
      <c r="G19" s="113"/>
      <c r="H19" s="114"/>
      <c r="I19" s="115"/>
      <c r="J19" s="47">
        <v>7</v>
      </c>
      <c r="K19" s="43">
        <v>122</v>
      </c>
      <c r="L19" s="43"/>
      <c r="M19" s="43"/>
      <c r="O19" s="43">
        <f t="shared" si="0"/>
        <v>122</v>
      </c>
      <c r="Q19" s="93"/>
      <c r="R19" s="93"/>
      <c r="S19" s="93"/>
    </row>
    <row r="20" spans="2:19" ht="28.5" customHeight="1" x14ac:dyDescent="0.5">
      <c r="B20" s="16" t="s">
        <v>24</v>
      </c>
      <c r="C20" s="112" t="s">
        <v>139</v>
      </c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thickBot="1" x14ac:dyDescent="0.35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1930</v>
      </c>
      <c r="S22" s="119"/>
    </row>
    <row r="23" spans="2:19" ht="22.5" customHeight="1" thickBot="1" x14ac:dyDescent="0.4">
      <c r="D23" s="122" t="s">
        <v>26</v>
      </c>
      <c r="E23" s="123"/>
      <c r="F23" s="124"/>
      <c r="K23" s="45">
        <f>IF(SUM(K13+K14+K15+K16+K17+K18+K19+K20+Q17+Q18+Q19)=0,"",SUM(K13+K14+K15+K16+K17+K18+K19+K20+Q17+Q18+Q19))</f>
        <v>619</v>
      </c>
      <c r="L23" s="45">
        <f>IF(SUM(L13+L14+L15+L16+L17+L18+L19+L20+R17+R18+R19)=0,"",SUM(L13+L14+L15+L16+L17+L18+L19+L20+R17+R18+R19))</f>
        <v>686</v>
      </c>
      <c r="M23" s="45">
        <f>IF(SUM(M13+M14+M15+M16+M17+M18+M19+M20+S17+S18+S19)=0,"",SUM(M13+M14+M15+M16+M17+M18+M19+M20+S17+S18+S19))</f>
        <v>625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F24:J24"/>
    <mergeCell ref="B25:D25"/>
    <mergeCell ref="J26:K26"/>
    <mergeCell ref="C19:G19"/>
    <mergeCell ref="H19:I19"/>
    <mergeCell ref="C20:G20"/>
    <mergeCell ref="H20:I20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K11:M11"/>
    <mergeCell ref="C12:I12"/>
    <mergeCell ref="C13:G13"/>
    <mergeCell ref="C14:G14"/>
    <mergeCell ref="H14:I14"/>
    <mergeCell ref="C10:I10"/>
    <mergeCell ref="O10:S10"/>
    <mergeCell ref="B1:N1"/>
    <mergeCell ref="O1:S1"/>
    <mergeCell ref="C7:I8"/>
    <mergeCell ref="K7:M8"/>
    <mergeCell ref="Q8:Q9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67CB-AE95-4C74-8D78-016310273DF6}">
  <sheetPr codeName="Sheet46"/>
  <dimension ref="B1:U26"/>
  <sheetViews>
    <sheetView topLeftCell="A11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thickBot="1" x14ac:dyDescent="0.35">
      <c r="B1" s="194" t="str">
        <f>'Regular Totals'!$C$1</f>
        <v>Muskingum University Invitational 23-24 (Coshocton)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6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15</v>
      </c>
      <c r="C10" s="130" t="str">
        <f>'East Canton'!$C$10</f>
        <v>East Canton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'East Canton'!C13</f>
        <v>James Stubblefield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105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'East Canton'!C14</f>
        <v>Tyler Steigerwald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138</v>
      </c>
      <c r="T14" s="94">
        <f>IF(SUM(S13+S14)=0,"",SUM(S13+S14))</f>
        <v>243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'East Canton'!C15</f>
        <v>Braylon Jute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135</v>
      </c>
      <c r="T15" s="94">
        <f>IF(SUM(S13:S15)=0,"",SUM(S13:S15))</f>
        <v>378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'East Canton'!C16</f>
        <v>Hunter Spencer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378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'East Canton'!C17</f>
        <v>Nick Collins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378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'East Canton'!C18</f>
        <v>Tim Dye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378</v>
      </c>
      <c r="U18" s="34" t="s">
        <v>40</v>
      </c>
    </row>
    <row r="19" spans="2:21" ht="26.25" customHeight="1" x14ac:dyDescent="0.4">
      <c r="B19" s="16" t="s">
        <v>23</v>
      </c>
      <c r="C19" s="112" t="str">
        <f>'East Canton'!C19</f>
        <v>Zaiden Sherrod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thickBot="1" x14ac:dyDescent="0.45">
      <c r="B20" s="16" t="s">
        <v>24</v>
      </c>
      <c r="C20" s="112" t="str">
        <f>'East Canton'!C20</f>
        <v>Philip Isum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thickBot="1" x14ac:dyDescent="0.35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378</v>
      </c>
      <c r="U21" s="161"/>
    </row>
    <row r="22" spans="2:21" ht="14.25" customHeight="1" thickBot="1" x14ac:dyDescent="0.35">
      <c r="K22" s="28"/>
      <c r="L22" s="28"/>
      <c r="M22" s="46"/>
      <c r="N22" s="46"/>
    </row>
    <row r="23" spans="2:21" ht="22.5" customHeight="1" thickBot="1" x14ac:dyDescent="0.4">
      <c r="D23" s="162"/>
      <c r="E23" s="162"/>
      <c r="F23" s="162"/>
      <c r="P23" s="163" t="s">
        <v>50</v>
      </c>
      <c r="Q23" s="164"/>
      <c r="R23" s="164"/>
      <c r="S23" s="165"/>
      <c r="T23" s="166">
        <f>'East Canton'!R22</f>
        <v>1930</v>
      </c>
      <c r="U23" s="161"/>
    </row>
    <row r="24" spans="2:21" ht="12.75" customHeight="1" thickBot="1" x14ac:dyDescent="0.35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87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97">
        <f>IF(SUM(T21,T23)=0,"",SUM(T21,T23))</f>
        <v>2308</v>
      </c>
      <c r="U25" s="156"/>
    </row>
    <row r="26" spans="2:21" ht="16.2" thickBot="1" x14ac:dyDescent="0.35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7DB09-EEAA-4040-A447-D2ECF6DEDD06}">
  <sheetPr codeName="Sheet23"/>
  <dimension ref="B1:S26"/>
  <sheetViews>
    <sheetView zoomScale="85" zoomScaleNormal="85" workbookViewId="0">
      <selection activeCell="S18" sqref="S18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5" width="9.109375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1" width="8.6640625" customWidth="1"/>
    <col min="14" max="14" width="2.33203125" customWidth="1"/>
    <col min="15" max="15" width="9.109375"/>
    <col min="16" max="16" width="5.44140625" customWidth="1"/>
    <col min="17" max="18" width="9.109375"/>
    <col min="19" max="19" width="9.6640625" customWidth="1"/>
  </cols>
  <sheetData>
    <row r="1" spans="2:19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x14ac:dyDescent="0.5">
      <c r="B10" s="43"/>
      <c r="C10" s="130" t="s">
        <v>78</v>
      </c>
      <c r="D10" s="131"/>
      <c r="E10" s="131"/>
      <c r="F10" s="131"/>
      <c r="G10" s="131"/>
      <c r="H10" s="131"/>
      <c r="I10" s="132"/>
      <c r="J10" s="22"/>
      <c r="K10" s="43">
        <v>29</v>
      </c>
      <c r="L10" s="43">
        <v>27</v>
      </c>
      <c r="M10" s="43">
        <v>25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185</v>
      </c>
      <c r="D13" s="113"/>
      <c r="E13" s="113"/>
      <c r="F13" s="113"/>
      <c r="G13" s="113"/>
      <c r="H13" s="50"/>
      <c r="I13" s="51"/>
      <c r="J13" s="47">
        <v>1</v>
      </c>
      <c r="K13" s="43">
        <v>162</v>
      </c>
      <c r="L13" s="43"/>
      <c r="M13" s="43"/>
      <c r="O13" s="43">
        <f t="shared" ref="O13:O20" si="0">IF(K13+L13+M13=0, "",K13+L13+M13)</f>
        <v>162</v>
      </c>
    </row>
    <row r="14" spans="2:19" ht="28.5" customHeight="1" x14ac:dyDescent="0.5">
      <c r="B14" s="16" t="s">
        <v>17</v>
      </c>
      <c r="C14" s="112" t="s">
        <v>186</v>
      </c>
      <c r="D14" s="113"/>
      <c r="E14" s="113"/>
      <c r="F14" s="113"/>
      <c r="G14" s="113"/>
      <c r="H14" s="114"/>
      <c r="I14" s="115"/>
      <c r="J14" s="47">
        <v>2</v>
      </c>
      <c r="K14" s="43">
        <v>208</v>
      </c>
      <c r="L14" s="43">
        <v>151</v>
      </c>
      <c r="M14" s="43">
        <v>150</v>
      </c>
      <c r="O14" s="43">
        <f t="shared" si="0"/>
        <v>509</v>
      </c>
    </row>
    <row r="15" spans="2:19" ht="28.5" customHeight="1" x14ac:dyDescent="0.5">
      <c r="B15" s="16" t="s">
        <v>18</v>
      </c>
      <c r="C15" s="112" t="s">
        <v>187</v>
      </c>
      <c r="D15" s="113"/>
      <c r="E15" s="113"/>
      <c r="F15" s="113"/>
      <c r="G15" s="113"/>
      <c r="H15" s="114"/>
      <c r="I15" s="115"/>
      <c r="J15" s="47">
        <v>3</v>
      </c>
      <c r="K15" s="43">
        <v>169</v>
      </c>
      <c r="L15" s="43">
        <v>159</v>
      </c>
      <c r="M15" s="43">
        <v>205</v>
      </c>
      <c r="O15" s="43">
        <f t="shared" si="0"/>
        <v>533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188</v>
      </c>
      <c r="D16" s="113"/>
      <c r="E16" s="113"/>
      <c r="F16" s="113"/>
      <c r="G16" s="113"/>
      <c r="H16" s="114"/>
      <c r="I16" s="115"/>
      <c r="J16" s="47">
        <v>4</v>
      </c>
      <c r="K16" s="43">
        <v>264</v>
      </c>
      <c r="L16" s="43">
        <v>167</v>
      </c>
      <c r="M16" s="43">
        <v>202</v>
      </c>
      <c r="O16" s="43">
        <f t="shared" si="0"/>
        <v>633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189</v>
      </c>
      <c r="D17" s="113"/>
      <c r="E17" s="113"/>
      <c r="F17" s="113"/>
      <c r="G17" s="113"/>
      <c r="H17" s="114"/>
      <c r="I17" s="115"/>
      <c r="J17" s="47">
        <v>5</v>
      </c>
      <c r="K17" s="43">
        <v>189</v>
      </c>
      <c r="L17" s="43">
        <v>182</v>
      </c>
      <c r="M17" s="43">
        <v>172</v>
      </c>
      <c r="O17" s="43">
        <f t="shared" si="0"/>
        <v>543</v>
      </c>
      <c r="Q17" s="93"/>
      <c r="R17" s="43">
        <v>107</v>
      </c>
      <c r="S17" s="43">
        <v>111</v>
      </c>
    </row>
    <row r="18" spans="2:19" ht="28.5" customHeight="1" x14ac:dyDescent="0.5">
      <c r="B18" s="16" t="s">
        <v>22</v>
      </c>
      <c r="C18" s="112" t="s">
        <v>190</v>
      </c>
      <c r="D18" s="113"/>
      <c r="E18" s="113"/>
      <c r="F18" s="113"/>
      <c r="G18" s="113"/>
      <c r="H18" s="114"/>
      <c r="I18" s="115"/>
      <c r="J18" s="47">
        <v>6</v>
      </c>
      <c r="K18" s="43"/>
      <c r="L18" s="43"/>
      <c r="M18" s="43"/>
      <c r="O18" s="43" t="str">
        <f t="shared" si="0"/>
        <v/>
      </c>
      <c r="Q18" s="93"/>
      <c r="R18" s="93"/>
      <c r="S18" s="93"/>
    </row>
    <row r="19" spans="2:19" ht="28.5" customHeight="1" x14ac:dyDescent="0.5">
      <c r="B19" s="16" t="s">
        <v>23</v>
      </c>
      <c r="C19" s="112" t="s">
        <v>191</v>
      </c>
      <c r="D19" s="113"/>
      <c r="E19" s="113"/>
      <c r="F19" s="113"/>
      <c r="G19" s="113"/>
      <c r="H19" s="114"/>
      <c r="I19" s="115"/>
      <c r="J19" s="47">
        <v>7</v>
      </c>
      <c r="K19" s="43"/>
      <c r="L19" s="43"/>
      <c r="M19" s="43"/>
      <c r="O19" s="43" t="str">
        <f t="shared" si="0"/>
        <v/>
      </c>
      <c r="Q19" s="93"/>
      <c r="R19" s="93"/>
      <c r="S19" s="93"/>
    </row>
    <row r="20" spans="2:19" ht="28.5" customHeight="1" x14ac:dyDescent="0.5">
      <c r="B20" s="16" t="s">
        <v>24</v>
      </c>
      <c r="C20" s="112"/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2598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992</v>
      </c>
      <c r="L23" s="45">
        <f>IF(SUM(L13+L14+L15+L16+L17+L18+L19+L20+R17+R18+R19)=0,"",SUM(L13+L14+L15+L16+L17+L18+L19+L20+R17+R18+R19))</f>
        <v>766</v>
      </c>
      <c r="M23" s="45">
        <f>IF(SUM(M13+M14+M15+M16+M17+M18+M19+M20+S17+S18+S19)=0,"",SUM(M13+M14+M15+M16+M17+M18+M19+M20+S17+S18+S19))</f>
        <v>840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F24:J24"/>
    <mergeCell ref="B25:D25"/>
    <mergeCell ref="J26:K26"/>
    <mergeCell ref="C19:G19"/>
    <mergeCell ref="H19:I19"/>
    <mergeCell ref="C20:G20"/>
    <mergeCell ref="H20:I20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K11:M11"/>
    <mergeCell ref="C12:I12"/>
    <mergeCell ref="C13:G13"/>
    <mergeCell ref="C14:G14"/>
    <mergeCell ref="H14:I14"/>
    <mergeCell ref="C10:I10"/>
    <mergeCell ref="O10:S10"/>
    <mergeCell ref="B1:N1"/>
    <mergeCell ref="O1:S1"/>
    <mergeCell ref="C7:I8"/>
    <mergeCell ref="K7:M8"/>
    <mergeCell ref="Q8:Q9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5D86-27A0-4346-977A-81DD2805426A}">
  <sheetPr codeName="Sheet24"/>
  <dimension ref="B1:U26"/>
  <sheetViews>
    <sheetView topLeftCell="A10" zoomScale="85" zoomScaleNormal="85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23</v>
      </c>
      <c r="C10" s="130" t="str">
        <f>'Indian Valley'!$C$10</f>
        <v>Indian Valley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'Indian Valley'!C13</f>
        <v>Austen Gunn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123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'Indian Valley'!C14</f>
        <v>Robbie Jones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112</v>
      </c>
      <c r="T14" s="94">
        <f>IF(SUM(S13+S14)=0,"",SUM(S13+S14))</f>
        <v>235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'Indian Valley'!C15</f>
        <v>Brentin Irwin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119</v>
      </c>
      <c r="T15" s="94">
        <f>IF(SUM(S13:S15)=0,"",SUM(S13:S15))</f>
        <v>354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'Indian Valley'!C16</f>
        <v>Daniel Grewell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354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'Indian Valley'!C17</f>
        <v>Colton Long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354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'Indian Valley'!C18</f>
        <v>Dillon Gunn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354</v>
      </c>
      <c r="U18" s="34" t="s">
        <v>40</v>
      </c>
    </row>
    <row r="19" spans="2:21" ht="26.25" customHeight="1" x14ac:dyDescent="0.4">
      <c r="B19" s="16" t="s">
        <v>23</v>
      </c>
      <c r="C19" s="112" t="str">
        <f>'Indian Valley'!C19</f>
        <v>Cason Gray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>
        <f>'Indian Valley'!C20</f>
        <v>0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354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'Indian Valley'!R22</f>
        <v>2598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2952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74EA-03BB-447C-BEC3-4B636FC3415F}">
  <sheetPr codeName="Sheet25"/>
  <dimension ref="B1:S26"/>
  <sheetViews>
    <sheetView topLeftCell="A6" zoomScale="107" zoomScaleNormal="107" workbookViewId="0">
      <selection activeCell="M21" sqref="M21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5" width="9.109375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1" width="8.6640625" customWidth="1"/>
    <col min="14" max="14" width="2.33203125" customWidth="1"/>
    <col min="15" max="15" width="9.109375"/>
    <col min="16" max="16" width="5.44140625" customWidth="1"/>
    <col min="17" max="18" width="9.109375"/>
    <col min="19" max="19" width="9.6640625" customWidth="1"/>
  </cols>
  <sheetData>
    <row r="1" spans="2:19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x14ac:dyDescent="0.5">
      <c r="B10" s="43"/>
      <c r="C10" s="130" t="s">
        <v>52</v>
      </c>
      <c r="D10" s="131"/>
      <c r="E10" s="131"/>
      <c r="F10" s="131"/>
      <c r="G10" s="131"/>
      <c r="H10" s="131"/>
      <c r="I10" s="132"/>
      <c r="J10" s="22"/>
      <c r="K10" s="43">
        <v>30</v>
      </c>
      <c r="L10" s="43">
        <v>32</v>
      </c>
      <c r="M10" s="43">
        <v>34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148</v>
      </c>
      <c r="D13" s="113"/>
      <c r="E13" s="113"/>
      <c r="F13" s="113"/>
      <c r="G13" s="113"/>
      <c r="H13" s="50"/>
      <c r="I13" s="51"/>
      <c r="J13" s="47">
        <v>1</v>
      </c>
      <c r="K13" s="43">
        <v>194</v>
      </c>
      <c r="L13" s="43">
        <v>153</v>
      </c>
      <c r="M13" s="43">
        <v>179</v>
      </c>
      <c r="O13" s="43">
        <f t="shared" ref="O13:O20" si="0">IF(K13+L13+M13=0, "",K13+L13+M13)</f>
        <v>526</v>
      </c>
    </row>
    <row r="14" spans="2:19" ht="28.5" customHeight="1" x14ac:dyDescent="0.5">
      <c r="B14" s="16" t="s">
        <v>17</v>
      </c>
      <c r="C14" s="112" t="s">
        <v>192</v>
      </c>
      <c r="D14" s="113"/>
      <c r="E14" s="113"/>
      <c r="F14" s="113"/>
      <c r="G14" s="113"/>
      <c r="H14" s="114"/>
      <c r="I14" s="115"/>
      <c r="J14" s="47">
        <v>2</v>
      </c>
      <c r="K14" s="43"/>
      <c r="L14" s="43"/>
      <c r="M14" s="43">
        <v>145</v>
      </c>
      <c r="O14" s="43">
        <f t="shared" si="0"/>
        <v>145</v>
      </c>
    </row>
    <row r="15" spans="2:19" ht="28.5" customHeight="1" x14ac:dyDescent="0.5">
      <c r="B15" s="16" t="s">
        <v>18</v>
      </c>
      <c r="C15" s="112" t="s">
        <v>149</v>
      </c>
      <c r="D15" s="113"/>
      <c r="E15" s="113"/>
      <c r="F15" s="113"/>
      <c r="G15" s="113"/>
      <c r="H15" s="114"/>
      <c r="I15" s="115"/>
      <c r="J15" s="47">
        <v>3</v>
      </c>
      <c r="K15" s="43"/>
      <c r="L15" s="43"/>
      <c r="M15" s="43"/>
      <c r="O15" s="43" t="str">
        <f t="shared" si="0"/>
        <v/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150</v>
      </c>
      <c r="D16" s="113"/>
      <c r="E16" s="113"/>
      <c r="F16" s="113"/>
      <c r="G16" s="113"/>
      <c r="H16" s="114"/>
      <c r="I16" s="115"/>
      <c r="J16" s="47">
        <v>4</v>
      </c>
      <c r="K16" s="43">
        <v>192</v>
      </c>
      <c r="L16" s="43">
        <v>160</v>
      </c>
      <c r="M16" s="43">
        <v>207</v>
      </c>
      <c r="O16" s="43">
        <f t="shared" si="0"/>
        <v>559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151</v>
      </c>
      <c r="D17" s="113"/>
      <c r="E17" s="113"/>
      <c r="F17" s="113"/>
      <c r="G17" s="113"/>
      <c r="H17" s="114"/>
      <c r="I17" s="115"/>
      <c r="J17" s="47">
        <v>5</v>
      </c>
      <c r="K17" s="43"/>
      <c r="L17" s="43">
        <v>171</v>
      </c>
      <c r="M17" s="43"/>
      <c r="O17" s="43">
        <f t="shared" si="0"/>
        <v>171</v>
      </c>
      <c r="Q17" s="93">
        <v>125</v>
      </c>
      <c r="R17" s="43">
        <v>148</v>
      </c>
      <c r="S17" s="43"/>
    </row>
    <row r="18" spans="2:19" ht="28.5" customHeight="1" x14ac:dyDescent="0.5">
      <c r="B18" s="16" t="s">
        <v>22</v>
      </c>
      <c r="C18" s="112" t="s">
        <v>152</v>
      </c>
      <c r="D18" s="113"/>
      <c r="E18" s="113"/>
      <c r="F18" s="113"/>
      <c r="G18" s="113"/>
      <c r="H18" s="114"/>
      <c r="I18" s="115"/>
      <c r="J18" s="47">
        <v>6</v>
      </c>
      <c r="K18" s="43">
        <v>203</v>
      </c>
      <c r="L18" s="43">
        <v>151</v>
      </c>
      <c r="M18" s="43">
        <v>190</v>
      </c>
      <c r="O18" s="43">
        <f t="shared" si="0"/>
        <v>544</v>
      </c>
      <c r="Q18" s="93"/>
      <c r="R18" s="93"/>
      <c r="S18" s="93"/>
    </row>
    <row r="19" spans="2:19" ht="28.5" customHeight="1" x14ac:dyDescent="0.5">
      <c r="B19" s="16" t="s">
        <v>23</v>
      </c>
      <c r="C19" s="112" t="s">
        <v>153</v>
      </c>
      <c r="D19" s="113"/>
      <c r="E19" s="113"/>
      <c r="F19" s="113"/>
      <c r="G19" s="113"/>
      <c r="H19" s="114"/>
      <c r="I19" s="115"/>
      <c r="J19" s="47">
        <v>7</v>
      </c>
      <c r="K19" s="43">
        <v>150</v>
      </c>
      <c r="L19" s="43"/>
      <c r="M19" s="43"/>
      <c r="O19" s="43">
        <f t="shared" si="0"/>
        <v>150</v>
      </c>
      <c r="Q19" s="93"/>
      <c r="R19" s="93"/>
      <c r="S19" s="93"/>
    </row>
    <row r="20" spans="2:19" ht="28.5" customHeight="1" x14ac:dyDescent="0.5">
      <c r="B20" s="16" t="s">
        <v>24</v>
      </c>
      <c r="C20" s="112" t="s">
        <v>154</v>
      </c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>
        <v>193</v>
      </c>
      <c r="O20" s="43">
        <f t="shared" si="0"/>
        <v>193</v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2561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864</v>
      </c>
      <c r="L23" s="45">
        <f>IF(SUM(L13+L14+L15+L16+L17+L18+L19+L20+R17+R18+R19)=0,"",SUM(L13+L14+L15+L16+L17+L18+L19+L20+R17+R18+R19))</f>
        <v>783</v>
      </c>
      <c r="M23" s="45">
        <f>IF(SUM(M13+M14+M15+M16+M17+M18+M19+M20+S17+S18+S19)=0,"",SUM(M13+M14+M15+M16+M17+M18+M19+M20+S17+S18+S19))</f>
        <v>914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F24:J24"/>
    <mergeCell ref="B25:D25"/>
    <mergeCell ref="J26:K26"/>
    <mergeCell ref="C19:G19"/>
    <mergeCell ref="H19:I19"/>
    <mergeCell ref="C20:G20"/>
    <mergeCell ref="H20:I20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K11:M11"/>
    <mergeCell ref="C12:I12"/>
    <mergeCell ref="C13:G13"/>
    <mergeCell ref="C14:G14"/>
    <mergeCell ref="H14:I14"/>
    <mergeCell ref="C10:I10"/>
    <mergeCell ref="O10:S10"/>
    <mergeCell ref="B1:N1"/>
    <mergeCell ref="O1:S1"/>
    <mergeCell ref="C7:I8"/>
    <mergeCell ref="K7:M8"/>
    <mergeCell ref="Q8:Q9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6"/>
  <dimension ref="B1:U26"/>
  <sheetViews>
    <sheetView topLeftCell="A14" zoomScale="85" zoomScaleNormal="85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20</v>
      </c>
      <c r="C10" s="130" t="str">
        <f>Perry!$C$10</f>
        <v>Perry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Perry!C13</f>
        <v>Nick Harmon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177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Perry!C14</f>
        <v>Lucas Hilfinger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188</v>
      </c>
      <c r="T14" s="94">
        <f>IF(SUM(S13+S14)=0,"",SUM(S13+S14))</f>
        <v>365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Perry!C15</f>
        <v>Carson Presutti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246</v>
      </c>
      <c r="T15" s="94">
        <f>IF(SUM(S13:S15)=0,"",SUM(S13:S15))</f>
        <v>611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Perry!C16</f>
        <v>Eli Nave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611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Perry!C17</f>
        <v>Peyton Querry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611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Perry!C18</f>
        <v>Gavin Hentzell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611</v>
      </c>
      <c r="U18" s="34" t="s">
        <v>40</v>
      </c>
    </row>
    <row r="19" spans="2:21" ht="26.25" customHeight="1" x14ac:dyDescent="0.4">
      <c r="B19" s="16" t="s">
        <v>23</v>
      </c>
      <c r="C19" s="112" t="str">
        <f>Perry!C19</f>
        <v>Dylon Parsons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thickBot="1" x14ac:dyDescent="0.45">
      <c r="B20" s="16" t="s">
        <v>24</v>
      </c>
      <c r="C20" s="112" t="str">
        <f>Perry!C20</f>
        <v>Brandon Sanko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thickBot="1" x14ac:dyDescent="0.35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611</v>
      </c>
      <c r="U21" s="161"/>
    </row>
    <row r="22" spans="2:21" ht="14.25" customHeight="1" thickBot="1" x14ac:dyDescent="0.35">
      <c r="K22" s="28"/>
      <c r="L22" s="28"/>
      <c r="M22" s="46"/>
      <c r="N22" s="46"/>
    </row>
    <row r="23" spans="2:21" ht="22.5" customHeight="1" thickBot="1" x14ac:dyDescent="0.4">
      <c r="D23" s="162"/>
      <c r="E23" s="162"/>
      <c r="F23" s="162"/>
      <c r="P23" s="163" t="s">
        <v>50</v>
      </c>
      <c r="Q23" s="164"/>
      <c r="R23" s="164"/>
      <c r="S23" s="165"/>
      <c r="T23" s="166">
        <f>Perry!R22</f>
        <v>2561</v>
      </c>
      <c r="U23" s="161"/>
    </row>
    <row r="24" spans="2:21" ht="12.75" customHeight="1" thickBot="1" x14ac:dyDescent="0.35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3172</v>
      </c>
      <c r="U25" s="156"/>
    </row>
    <row r="26" spans="2:21" ht="16.2" thickBot="1" x14ac:dyDescent="0.35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E1948-B748-408D-A2BA-F869BA02B4C1}">
  <sheetPr>
    <tabColor rgb="FFC00000"/>
    <pageSetUpPr fitToPage="1"/>
  </sheetPr>
  <dimension ref="B1:P57"/>
  <sheetViews>
    <sheetView workbookViewId="0">
      <selection activeCell="H7" sqref="H7"/>
    </sheetView>
  </sheetViews>
  <sheetFormatPr defaultRowHeight="14.4" x14ac:dyDescent="0.3"/>
  <sheetData>
    <row r="1" spans="2:14" ht="15" thickBot="1" x14ac:dyDescent="0.35"/>
    <row r="2" spans="2:14" x14ac:dyDescent="0.3">
      <c r="B2" s="46"/>
      <c r="C2" s="100" t="str">
        <f>'Regular Totals'!$C$1</f>
        <v>Muskingum University Invitational 23-24 (Coshocton)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</row>
    <row r="3" spans="2:14" ht="15" thickBot="1" x14ac:dyDescent="0.35">
      <c r="B3" s="46"/>
      <c r="C3" s="103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2:14" x14ac:dyDescent="0.3">
      <c r="B4" s="46"/>
    </row>
    <row r="5" spans="2:14" x14ac:dyDescent="0.3">
      <c r="B5" s="46"/>
    </row>
    <row r="6" spans="2:14" ht="15" thickBot="1" x14ac:dyDescent="0.35">
      <c r="B6" s="46"/>
    </row>
    <row r="7" spans="2:14" ht="26.4" thickBot="1" x14ac:dyDescent="0.55000000000000004">
      <c r="B7" s="198">
        <v>1</v>
      </c>
      <c r="C7" s="208"/>
      <c r="D7" s="199" t="str">
        <f>'Regular Totals'!$C$5</f>
        <v>Perry</v>
      </c>
      <c r="E7" s="209"/>
    </row>
    <row r="8" spans="2:14" ht="15" thickTop="1" x14ac:dyDescent="0.3">
      <c r="B8" s="46" t="s">
        <v>82</v>
      </c>
      <c r="C8" s="210">
        <v>181</v>
      </c>
      <c r="D8" s="210">
        <v>144</v>
      </c>
      <c r="E8" s="210">
        <v>162</v>
      </c>
      <c r="F8" s="200"/>
    </row>
    <row r="9" spans="2:14" ht="26.4" thickBot="1" x14ac:dyDescent="0.55000000000000004">
      <c r="B9" s="46" t="s">
        <v>83</v>
      </c>
      <c r="C9" s="95"/>
      <c r="D9" s="95" t="s">
        <v>201</v>
      </c>
      <c r="E9" s="95"/>
      <c r="F9" s="201"/>
    </row>
    <row r="10" spans="2:14" ht="26.4" thickBot="1" x14ac:dyDescent="0.35">
      <c r="B10" s="46"/>
      <c r="C10" s="46"/>
      <c r="D10" s="46"/>
      <c r="E10" s="46"/>
      <c r="F10" s="201"/>
      <c r="G10" s="202"/>
      <c r="H10" s="208"/>
      <c r="I10" s="199" t="s">
        <v>73</v>
      </c>
      <c r="J10" s="209"/>
    </row>
    <row r="11" spans="2:14" ht="15" thickTop="1" x14ac:dyDescent="0.3">
      <c r="B11" s="46"/>
      <c r="C11" s="34"/>
      <c r="D11" s="34" t="s">
        <v>194</v>
      </c>
      <c r="E11" s="34"/>
      <c r="F11" s="201"/>
      <c r="G11" s="46" t="s">
        <v>82</v>
      </c>
      <c r="H11" s="210">
        <v>188</v>
      </c>
      <c r="I11" s="210">
        <v>180</v>
      </c>
      <c r="J11" s="210"/>
      <c r="K11" s="203"/>
    </row>
    <row r="12" spans="2:14" ht="25.8" x14ac:dyDescent="0.3">
      <c r="B12" s="46"/>
      <c r="C12" s="34"/>
      <c r="D12" s="34"/>
      <c r="E12" s="34"/>
      <c r="F12" s="201"/>
      <c r="G12" s="46" t="s">
        <v>83</v>
      </c>
      <c r="H12" s="214" t="s">
        <v>201</v>
      </c>
      <c r="I12" s="214" t="s">
        <v>201</v>
      </c>
      <c r="J12" s="214"/>
      <c r="K12" s="201"/>
    </row>
    <row r="13" spans="2:14" x14ac:dyDescent="0.3">
      <c r="B13" s="46"/>
      <c r="C13" s="34"/>
      <c r="D13" s="34"/>
      <c r="E13" s="34"/>
      <c r="F13" s="201"/>
      <c r="H13" s="46"/>
      <c r="I13" s="46"/>
      <c r="J13" s="46"/>
      <c r="K13" s="201"/>
    </row>
    <row r="14" spans="2:14" ht="15" thickBot="1" x14ac:dyDescent="0.35">
      <c r="B14" s="46"/>
      <c r="C14" s="34"/>
      <c r="D14" s="34"/>
      <c r="E14" s="34"/>
      <c r="F14" s="201"/>
      <c r="H14" s="46"/>
      <c r="I14" s="46"/>
      <c r="J14" s="46"/>
      <c r="K14" s="201"/>
    </row>
    <row r="15" spans="2:14" ht="26.4" thickBot="1" x14ac:dyDescent="0.55000000000000004">
      <c r="B15" s="198">
        <v>8</v>
      </c>
      <c r="C15" s="211"/>
      <c r="D15" s="199" t="str">
        <f>'Regular Totals'!$C$12</f>
        <v>Reynoldsburg</v>
      </c>
      <c r="E15" s="212"/>
      <c r="F15" s="204"/>
      <c r="H15" s="46"/>
      <c r="I15" s="46"/>
      <c r="J15" s="46"/>
      <c r="K15" s="201"/>
    </row>
    <row r="16" spans="2:14" x14ac:dyDescent="0.3">
      <c r="B16" s="46" t="s">
        <v>82</v>
      </c>
      <c r="C16" s="213">
        <v>202</v>
      </c>
      <c r="D16" s="213">
        <v>131</v>
      </c>
      <c r="E16" s="213">
        <v>212</v>
      </c>
      <c r="H16" s="46"/>
      <c r="I16" s="46"/>
      <c r="J16" s="46"/>
      <c r="K16" s="201"/>
    </row>
    <row r="17" spans="2:16" ht="26.4" thickBot="1" x14ac:dyDescent="0.35">
      <c r="B17" s="46" t="s">
        <v>83</v>
      </c>
      <c r="C17" s="214" t="s">
        <v>201</v>
      </c>
      <c r="D17" s="214"/>
      <c r="E17" s="214" t="s">
        <v>201</v>
      </c>
      <c r="H17" s="46"/>
      <c r="I17" s="46"/>
      <c r="J17" s="46"/>
      <c r="K17" s="201"/>
    </row>
    <row r="18" spans="2:16" ht="26.4" thickBot="1" x14ac:dyDescent="0.35">
      <c r="B18" s="46"/>
      <c r="C18" s="34"/>
      <c r="D18" s="34"/>
      <c r="E18" s="34"/>
      <c r="H18" s="46"/>
      <c r="I18" s="46" t="s">
        <v>199</v>
      </c>
      <c r="J18" s="46"/>
      <c r="L18" s="202"/>
      <c r="M18" s="208"/>
      <c r="N18" s="199" t="s">
        <v>73</v>
      </c>
      <c r="O18" s="209"/>
    </row>
    <row r="19" spans="2:16" ht="15" thickTop="1" x14ac:dyDescent="0.3">
      <c r="B19" s="46"/>
      <c r="C19" s="34"/>
      <c r="D19" s="34"/>
      <c r="E19" s="34"/>
      <c r="H19" s="46"/>
      <c r="I19" s="46"/>
      <c r="J19" s="46"/>
      <c r="K19" s="201"/>
      <c r="L19" s="46" t="s">
        <v>82</v>
      </c>
      <c r="M19" s="210">
        <v>160</v>
      </c>
      <c r="N19" s="210">
        <v>191</v>
      </c>
      <c r="O19" s="210">
        <v>180</v>
      </c>
      <c r="P19" s="203"/>
    </row>
    <row r="20" spans="2:16" ht="26.4" thickBot="1" x14ac:dyDescent="0.55000000000000004">
      <c r="B20" s="46"/>
      <c r="C20" s="34"/>
      <c r="D20" s="34"/>
      <c r="E20" s="34"/>
      <c r="H20" s="46"/>
      <c r="I20" s="46"/>
      <c r="J20" s="46"/>
      <c r="K20" s="201"/>
      <c r="L20" s="46" t="s">
        <v>83</v>
      </c>
      <c r="M20" s="95"/>
      <c r="N20" s="95" t="s">
        <v>201</v>
      </c>
      <c r="O20" s="95"/>
      <c r="P20" s="201"/>
    </row>
    <row r="21" spans="2:16" ht="26.4" thickBot="1" x14ac:dyDescent="0.55000000000000004">
      <c r="B21" s="198">
        <v>4</v>
      </c>
      <c r="C21" s="211"/>
      <c r="D21" s="199" t="str">
        <f>'Regular Totals'!$C$8</f>
        <v>East Knox</v>
      </c>
      <c r="E21" s="212"/>
      <c r="H21" s="46"/>
      <c r="I21" s="46"/>
      <c r="J21" s="46"/>
      <c r="K21" s="201"/>
      <c r="M21" s="46"/>
      <c r="N21" s="46"/>
      <c r="O21" s="46"/>
      <c r="P21" s="201"/>
    </row>
    <row r="22" spans="2:16" ht="15" thickTop="1" x14ac:dyDescent="0.3">
      <c r="B22" s="46" t="s">
        <v>82</v>
      </c>
      <c r="C22" s="213">
        <v>168</v>
      </c>
      <c r="D22" s="213">
        <v>125</v>
      </c>
      <c r="E22" s="213"/>
      <c r="F22" s="200"/>
      <c r="H22" s="46"/>
      <c r="I22" s="46"/>
      <c r="J22" s="46"/>
      <c r="K22" s="201"/>
      <c r="M22" s="46"/>
      <c r="N22" s="46"/>
      <c r="O22" s="46"/>
      <c r="P22" s="201"/>
    </row>
    <row r="23" spans="2:16" ht="26.4" thickBot="1" x14ac:dyDescent="0.35">
      <c r="B23" s="46" t="s">
        <v>83</v>
      </c>
      <c r="C23" s="214"/>
      <c r="D23" s="214"/>
      <c r="E23" s="214"/>
      <c r="F23" s="201"/>
      <c r="H23" s="46"/>
      <c r="I23" s="46"/>
      <c r="J23" s="46"/>
      <c r="K23" s="201"/>
      <c r="M23" s="46"/>
      <c r="N23" s="46"/>
      <c r="O23" s="46"/>
      <c r="P23" s="201"/>
    </row>
    <row r="24" spans="2:16" ht="26.4" thickBot="1" x14ac:dyDescent="0.35">
      <c r="B24" s="46"/>
      <c r="C24" s="34"/>
      <c r="D24" s="34"/>
      <c r="E24" s="34"/>
      <c r="F24" s="201"/>
      <c r="G24" s="202"/>
      <c r="H24" s="208"/>
      <c r="I24" s="199" t="s">
        <v>77</v>
      </c>
      <c r="J24" s="209"/>
      <c r="K24" s="204"/>
      <c r="M24" s="46"/>
      <c r="N24" s="46"/>
      <c r="O24" s="46"/>
      <c r="P24" s="201"/>
    </row>
    <row r="25" spans="2:16" x14ac:dyDescent="0.3">
      <c r="B25" s="46"/>
      <c r="C25" s="34"/>
      <c r="D25" s="34" t="s">
        <v>195</v>
      </c>
      <c r="E25" s="34"/>
      <c r="F25" s="201"/>
      <c r="G25" s="46" t="s">
        <v>82</v>
      </c>
      <c r="H25" s="210">
        <v>184</v>
      </c>
      <c r="I25" s="210">
        <v>142</v>
      </c>
      <c r="J25" s="210"/>
      <c r="M25" s="46"/>
      <c r="N25" s="46"/>
      <c r="O25" s="46"/>
      <c r="P25" s="201"/>
    </row>
    <row r="26" spans="2:16" ht="25.8" x14ac:dyDescent="0.5">
      <c r="B26" s="46"/>
      <c r="C26" s="34"/>
      <c r="D26" s="34"/>
      <c r="E26" s="34"/>
      <c r="F26" s="201"/>
      <c r="G26" s="46" t="s">
        <v>83</v>
      </c>
      <c r="H26" s="95"/>
      <c r="I26" s="95"/>
      <c r="J26" s="95"/>
      <c r="M26" s="46"/>
      <c r="N26" s="46"/>
      <c r="O26" s="46"/>
      <c r="P26" s="201"/>
    </row>
    <row r="27" spans="2:16" x14ac:dyDescent="0.3">
      <c r="B27" s="46"/>
      <c r="C27" s="34"/>
      <c r="D27" s="34"/>
      <c r="E27" s="34"/>
      <c r="F27" s="201"/>
      <c r="H27" s="46"/>
      <c r="I27" s="46"/>
      <c r="J27" s="46"/>
      <c r="M27" s="46"/>
      <c r="N27" s="46"/>
      <c r="O27" s="46"/>
      <c r="P27" s="201"/>
    </row>
    <row r="28" spans="2:16" ht="15" thickBot="1" x14ac:dyDescent="0.35">
      <c r="B28" s="46"/>
      <c r="C28" s="34"/>
      <c r="D28" s="34"/>
      <c r="E28" s="34"/>
      <c r="F28" s="201"/>
      <c r="H28" s="46"/>
      <c r="I28" s="46"/>
      <c r="J28" s="46"/>
      <c r="M28" s="46"/>
      <c r="N28" s="46"/>
      <c r="O28" s="46"/>
      <c r="P28" s="201"/>
    </row>
    <row r="29" spans="2:16" ht="26.4" thickBot="1" x14ac:dyDescent="0.55000000000000004">
      <c r="B29" s="198">
        <v>5</v>
      </c>
      <c r="C29" s="211"/>
      <c r="D29" s="199" t="str">
        <f>'Regular Totals'!$C$9</f>
        <v>Loveland</v>
      </c>
      <c r="E29" s="212"/>
      <c r="F29" s="204"/>
      <c r="H29" s="46"/>
      <c r="I29" s="46"/>
      <c r="J29" s="46"/>
      <c r="M29" s="46"/>
      <c r="N29" s="46"/>
      <c r="O29" s="46"/>
      <c r="P29" s="201"/>
    </row>
    <row r="30" spans="2:16" x14ac:dyDescent="0.3">
      <c r="B30" s="46" t="s">
        <v>82</v>
      </c>
      <c r="C30" s="213"/>
      <c r="D30" s="213"/>
      <c r="E30" s="213"/>
      <c r="H30" s="46"/>
      <c r="I30" s="46"/>
      <c r="J30" s="46"/>
      <c r="M30" s="46"/>
      <c r="N30" s="46"/>
      <c r="O30" s="46"/>
      <c r="P30" s="201"/>
    </row>
    <row r="31" spans="2:16" ht="26.4" thickBot="1" x14ac:dyDescent="0.35">
      <c r="B31" s="46" t="s">
        <v>83</v>
      </c>
      <c r="C31" s="214"/>
      <c r="D31" s="214"/>
      <c r="E31" s="214"/>
      <c r="H31" s="46"/>
      <c r="I31" s="46"/>
      <c r="J31" s="46"/>
      <c r="M31" s="46"/>
      <c r="N31" s="46"/>
      <c r="O31" s="46"/>
      <c r="P31" s="201"/>
    </row>
    <row r="32" spans="2:16" ht="31.8" thickBot="1" x14ac:dyDescent="0.65">
      <c r="B32" s="46"/>
      <c r="C32" s="34"/>
      <c r="D32" s="34"/>
      <c r="E32" s="34"/>
      <c r="H32" s="46"/>
      <c r="I32" s="216" t="str">
        <f>FORMULAS!$B$15</f>
        <v>Boys</v>
      </c>
      <c r="J32" s="46"/>
      <c r="M32" s="208"/>
      <c r="N32" s="205" t="s">
        <v>76</v>
      </c>
      <c r="O32" s="209"/>
      <c r="P32" s="206"/>
    </row>
    <row r="33" spans="2:16" ht="26.4" thickBot="1" x14ac:dyDescent="0.55000000000000004">
      <c r="B33" s="198">
        <v>3</v>
      </c>
      <c r="C33" s="211"/>
      <c r="D33" s="199" t="str">
        <f>'Regular Totals'!$C$7</f>
        <v>Indian Valley</v>
      </c>
      <c r="E33" s="212"/>
      <c r="H33" s="46"/>
      <c r="I33" s="46"/>
      <c r="J33" s="46"/>
      <c r="M33" s="46"/>
      <c r="N33" s="217" t="s">
        <v>84</v>
      </c>
      <c r="O33" s="46"/>
      <c r="P33" s="201"/>
    </row>
    <row r="34" spans="2:16" ht="15" thickTop="1" x14ac:dyDescent="0.3">
      <c r="B34" s="46" t="s">
        <v>82</v>
      </c>
      <c r="C34" s="213">
        <v>145</v>
      </c>
      <c r="D34" s="213">
        <v>197</v>
      </c>
      <c r="E34" s="213"/>
      <c r="F34" s="200"/>
      <c r="H34" s="46"/>
      <c r="I34" s="46"/>
      <c r="J34" s="46"/>
      <c r="M34" s="46"/>
      <c r="N34" s="46" t="s">
        <v>200</v>
      </c>
      <c r="O34" s="46"/>
      <c r="P34" s="201"/>
    </row>
    <row r="35" spans="2:16" ht="15" thickBot="1" x14ac:dyDescent="0.35">
      <c r="B35" s="46" t="s">
        <v>83</v>
      </c>
      <c r="C35" s="215" t="s">
        <v>201</v>
      </c>
      <c r="D35" s="215" t="s">
        <v>201</v>
      </c>
      <c r="E35" s="215"/>
      <c r="F35" s="201"/>
      <c r="H35" s="46"/>
      <c r="I35" s="46"/>
      <c r="J35" s="46"/>
      <c r="M35" s="46"/>
      <c r="N35" s="46"/>
      <c r="O35" s="46"/>
      <c r="P35" s="201"/>
    </row>
    <row r="36" spans="2:16" ht="26.4" thickBot="1" x14ac:dyDescent="0.35">
      <c r="B36" s="46"/>
      <c r="C36" s="34"/>
      <c r="D36" s="34"/>
      <c r="E36" s="34"/>
      <c r="F36" s="201"/>
      <c r="G36" s="202"/>
      <c r="H36" s="208"/>
      <c r="I36" s="199" t="s">
        <v>78</v>
      </c>
      <c r="J36" s="209"/>
      <c r="M36" s="46"/>
      <c r="N36" s="46"/>
      <c r="O36" s="46"/>
      <c r="P36" s="201"/>
    </row>
    <row r="37" spans="2:16" ht="15" thickTop="1" x14ac:dyDescent="0.3">
      <c r="B37" s="46"/>
      <c r="C37" s="34"/>
      <c r="D37" s="34" t="s">
        <v>196</v>
      </c>
      <c r="E37" s="34"/>
      <c r="F37" s="201"/>
      <c r="G37" s="46" t="s">
        <v>82</v>
      </c>
      <c r="H37" s="210">
        <v>171</v>
      </c>
      <c r="I37" s="210">
        <v>175</v>
      </c>
      <c r="J37" s="210"/>
      <c r="K37" s="203"/>
      <c r="M37" s="46"/>
      <c r="N37" s="46"/>
      <c r="O37" s="46"/>
      <c r="P37" s="201"/>
    </row>
    <row r="38" spans="2:16" ht="25.8" x14ac:dyDescent="0.5">
      <c r="B38" s="46"/>
      <c r="C38" s="34"/>
      <c r="D38" s="34"/>
      <c r="E38" s="34"/>
      <c r="F38" s="201"/>
      <c r="G38" s="46" t="s">
        <v>83</v>
      </c>
      <c r="H38" s="95"/>
      <c r="I38" s="95"/>
      <c r="J38" s="95"/>
      <c r="K38" s="201"/>
      <c r="M38" s="46"/>
      <c r="N38" s="46"/>
      <c r="O38" s="46"/>
      <c r="P38" s="201"/>
    </row>
    <row r="39" spans="2:16" x14ac:dyDescent="0.3">
      <c r="B39" s="46"/>
      <c r="C39" s="34"/>
      <c r="D39" s="34"/>
      <c r="E39" s="34"/>
      <c r="F39" s="201"/>
      <c r="H39" s="46"/>
      <c r="I39" s="46"/>
      <c r="J39" s="46"/>
      <c r="K39" s="201"/>
      <c r="M39" s="46"/>
      <c r="N39" s="46"/>
      <c r="O39" s="46"/>
      <c r="P39" s="201"/>
    </row>
    <row r="40" spans="2:16" ht="15" thickBot="1" x14ac:dyDescent="0.35">
      <c r="B40" s="46"/>
      <c r="C40" s="34"/>
      <c r="D40" s="34"/>
      <c r="E40" s="34"/>
      <c r="F40" s="201"/>
      <c r="H40" s="46"/>
      <c r="I40" s="46"/>
      <c r="J40" s="46"/>
      <c r="K40" s="201"/>
      <c r="M40" s="46"/>
      <c r="N40" s="46"/>
      <c r="O40" s="46"/>
      <c r="P40" s="201"/>
    </row>
    <row r="41" spans="2:16" ht="26.4" thickBot="1" x14ac:dyDescent="0.55000000000000004">
      <c r="B41" s="198">
        <v>6</v>
      </c>
      <c r="C41" s="211"/>
      <c r="D41" s="199" t="str">
        <f>'Regular Totals'!$C$10</f>
        <v>Carrollton</v>
      </c>
      <c r="E41" s="212"/>
      <c r="F41" s="204"/>
      <c r="H41" s="46"/>
      <c r="I41" s="46"/>
      <c r="J41" s="46"/>
      <c r="K41" s="201"/>
      <c r="M41" s="46"/>
      <c r="N41" s="46"/>
      <c r="O41" s="46"/>
      <c r="P41" s="201"/>
    </row>
    <row r="42" spans="2:16" x14ac:dyDescent="0.3">
      <c r="B42" s="46" t="s">
        <v>82</v>
      </c>
      <c r="C42" s="213">
        <v>133</v>
      </c>
      <c r="D42" s="213">
        <v>182</v>
      </c>
      <c r="E42" s="213"/>
      <c r="H42" s="46"/>
      <c r="I42" s="46"/>
      <c r="J42" s="46"/>
      <c r="K42" s="201"/>
      <c r="M42" s="46"/>
      <c r="N42" s="46"/>
      <c r="O42" s="46"/>
      <c r="P42" s="201"/>
    </row>
    <row r="43" spans="2:16" ht="26.4" thickBot="1" x14ac:dyDescent="0.35">
      <c r="B43" s="46" t="s">
        <v>83</v>
      </c>
      <c r="C43" s="214"/>
      <c r="D43" s="214"/>
      <c r="E43" s="214"/>
      <c r="H43" s="46"/>
      <c r="I43" s="46"/>
      <c r="J43" s="46"/>
      <c r="K43" s="201"/>
      <c r="M43" s="46"/>
      <c r="N43" s="46"/>
      <c r="O43" s="46"/>
      <c r="P43" s="201"/>
    </row>
    <row r="44" spans="2:16" ht="26.4" thickBot="1" x14ac:dyDescent="0.35">
      <c r="B44" s="46"/>
      <c r="C44" s="34"/>
      <c r="D44" s="34"/>
      <c r="E44" s="34"/>
      <c r="H44" s="46"/>
      <c r="I44" s="46" t="s">
        <v>198</v>
      </c>
      <c r="J44" s="46"/>
      <c r="L44" s="202"/>
      <c r="M44" s="208"/>
      <c r="N44" s="199" t="s">
        <v>76</v>
      </c>
      <c r="O44" s="209"/>
      <c r="P44" s="204"/>
    </row>
    <row r="45" spans="2:16" x14ac:dyDescent="0.3">
      <c r="B45" s="46"/>
      <c r="C45" s="34"/>
      <c r="D45" s="34"/>
      <c r="E45" s="34"/>
      <c r="H45" s="46"/>
      <c r="I45" s="46"/>
      <c r="J45" s="46"/>
      <c r="K45" s="201"/>
      <c r="L45" s="46" t="s">
        <v>82</v>
      </c>
      <c r="M45" s="210">
        <v>171</v>
      </c>
      <c r="N45" s="210">
        <v>155</v>
      </c>
      <c r="O45" s="210">
        <v>181</v>
      </c>
    </row>
    <row r="46" spans="2:16" ht="26.4" thickBot="1" x14ac:dyDescent="0.55000000000000004">
      <c r="B46" s="46"/>
      <c r="C46" s="34"/>
      <c r="D46" s="34"/>
      <c r="E46" s="34"/>
      <c r="H46" s="46"/>
      <c r="I46" s="46"/>
      <c r="J46" s="46"/>
      <c r="K46" s="201"/>
      <c r="L46" s="46" t="s">
        <v>83</v>
      </c>
      <c r="M46" s="95" t="s">
        <v>201</v>
      </c>
      <c r="N46" s="95"/>
      <c r="O46" s="95" t="s">
        <v>201</v>
      </c>
    </row>
    <row r="47" spans="2:16" ht="26.4" thickBot="1" x14ac:dyDescent="0.55000000000000004">
      <c r="B47" s="198">
        <v>2</v>
      </c>
      <c r="C47" s="211"/>
      <c r="D47" s="199" t="str">
        <f>'Regular Totals'!$C$6</f>
        <v>River View</v>
      </c>
      <c r="E47" s="212"/>
      <c r="H47" s="46"/>
      <c r="I47" s="46"/>
      <c r="J47" s="46"/>
      <c r="K47" s="201"/>
    </row>
    <row r="48" spans="2:16" ht="15" thickTop="1" x14ac:dyDescent="0.3">
      <c r="B48" s="46" t="s">
        <v>82</v>
      </c>
      <c r="C48" s="213">
        <v>193</v>
      </c>
      <c r="D48" s="213">
        <v>168</v>
      </c>
      <c r="E48" s="213"/>
      <c r="F48" s="200"/>
      <c r="H48" s="46"/>
      <c r="I48" s="46"/>
      <c r="J48" s="46"/>
      <c r="K48" s="201"/>
    </row>
    <row r="49" spans="2:11" ht="26.4" thickBot="1" x14ac:dyDescent="0.35">
      <c r="B49" s="46" t="s">
        <v>83</v>
      </c>
      <c r="C49" s="214" t="s">
        <v>201</v>
      </c>
      <c r="D49" s="214" t="s">
        <v>201</v>
      </c>
      <c r="E49" s="214"/>
      <c r="F49" s="201"/>
      <c r="H49" s="46"/>
      <c r="I49" s="46"/>
      <c r="J49" s="46"/>
      <c r="K49" s="201"/>
    </row>
    <row r="50" spans="2:11" ht="26.4" thickBot="1" x14ac:dyDescent="0.35">
      <c r="B50" s="46"/>
      <c r="C50" s="34"/>
      <c r="D50" s="34"/>
      <c r="E50" s="34"/>
      <c r="F50" s="201"/>
      <c r="G50" s="202"/>
      <c r="H50" s="208"/>
      <c r="I50" s="199" t="s">
        <v>76</v>
      </c>
      <c r="J50" s="209"/>
      <c r="K50" s="204"/>
    </row>
    <row r="51" spans="2:11" x14ac:dyDescent="0.3">
      <c r="B51" s="46"/>
      <c r="C51" s="34"/>
      <c r="D51" s="34" t="s">
        <v>197</v>
      </c>
      <c r="E51" s="34"/>
      <c r="F51" s="201"/>
      <c r="G51" s="46" t="s">
        <v>82</v>
      </c>
      <c r="H51" s="210">
        <v>192</v>
      </c>
      <c r="I51" s="210">
        <v>177</v>
      </c>
      <c r="J51" s="210"/>
    </row>
    <row r="52" spans="2:11" ht="25.8" x14ac:dyDescent="0.5">
      <c r="B52" s="46"/>
      <c r="C52" s="34"/>
      <c r="D52" s="34"/>
      <c r="E52" s="34"/>
      <c r="F52" s="201"/>
      <c r="G52" s="46" t="s">
        <v>83</v>
      </c>
      <c r="H52" s="95" t="s">
        <v>201</v>
      </c>
      <c r="I52" s="95" t="s">
        <v>201</v>
      </c>
      <c r="J52" s="95"/>
    </row>
    <row r="53" spans="2:11" x14ac:dyDescent="0.3">
      <c r="B53" s="46"/>
      <c r="C53" s="34"/>
      <c r="D53" s="34"/>
      <c r="E53" s="34"/>
      <c r="F53" s="201"/>
    </row>
    <row r="54" spans="2:11" ht="15" thickBot="1" x14ac:dyDescent="0.35">
      <c r="B54" s="46"/>
      <c r="C54" s="34"/>
      <c r="D54" s="34"/>
      <c r="E54" s="34"/>
      <c r="F54" s="201"/>
    </row>
    <row r="55" spans="2:11" ht="26.4" thickBot="1" x14ac:dyDescent="0.55000000000000004">
      <c r="B55" s="198">
        <v>7</v>
      </c>
      <c r="C55" s="211"/>
      <c r="D55" s="219" t="str">
        <f>'Regular Totals'!$C$11</f>
        <v>Wayne Huber Heights A</v>
      </c>
      <c r="E55" s="212"/>
      <c r="F55" s="204"/>
    </row>
    <row r="56" spans="2:11" x14ac:dyDescent="0.3">
      <c r="B56" s="46" t="s">
        <v>82</v>
      </c>
      <c r="C56" s="213">
        <v>126</v>
      </c>
      <c r="D56" s="213">
        <v>154</v>
      </c>
      <c r="E56" s="213"/>
    </row>
    <row r="57" spans="2:11" ht="25.8" x14ac:dyDescent="0.3">
      <c r="B57" s="46" t="s">
        <v>83</v>
      </c>
      <c r="C57" s="214"/>
      <c r="D57" s="214"/>
      <c r="E57" s="214"/>
    </row>
  </sheetData>
  <mergeCells count="1">
    <mergeCell ref="C2:N3"/>
  </mergeCells>
  <pageMargins left="0.7" right="0.7" top="0.75" bottom="0.75" header="0.3" footer="0.3"/>
  <pageSetup scale="5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"/>
  <dimension ref="B1:S26"/>
  <sheetViews>
    <sheetView topLeftCell="A6" zoomScaleNormal="100" workbookViewId="0">
      <selection activeCell="M18" sqref="M18"/>
    </sheetView>
  </sheetViews>
  <sheetFormatPr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3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2.45" customHeight="1" x14ac:dyDescent="0.3">
      <c r="B3" s="8" t="s">
        <v>1</v>
      </c>
      <c r="R3" s="9"/>
    </row>
    <row r="4" spans="2:19" ht="13.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2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77</v>
      </c>
      <c r="D10" s="131"/>
      <c r="E10" s="131"/>
      <c r="F10" s="131"/>
      <c r="G10" s="131"/>
      <c r="H10" s="131"/>
      <c r="I10" s="132"/>
      <c r="J10" s="22"/>
      <c r="K10" s="43">
        <v>31</v>
      </c>
      <c r="L10" s="43">
        <v>29</v>
      </c>
      <c r="M10" s="43">
        <v>27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120</v>
      </c>
      <c r="D13" s="113"/>
      <c r="E13" s="113"/>
      <c r="F13" s="113"/>
      <c r="G13" s="113"/>
      <c r="H13" s="113"/>
      <c r="I13" s="159"/>
      <c r="J13" s="47">
        <v>1</v>
      </c>
      <c r="K13" s="43">
        <v>144</v>
      </c>
      <c r="L13" s="43">
        <v>170</v>
      </c>
      <c r="M13" s="43">
        <v>147</v>
      </c>
      <c r="O13" s="43">
        <f t="shared" ref="O13:O20" si="0">IF(K13+L13+M13=0, "",K13+L13+M13)</f>
        <v>461</v>
      </c>
    </row>
    <row r="14" spans="2:19" ht="28.5" customHeight="1" x14ac:dyDescent="0.5">
      <c r="B14" s="16" t="s">
        <v>17</v>
      </c>
      <c r="C14" s="112" t="s">
        <v>121</v>
      </c>
      <c r="D14" s="113"/>
      <c r="E14" s="113"/>
      <c r="F14" s="113"/>
      <c r="G14" s="113"/>
      <c r="H14" s="113"/>
      <c r="I14" s="159"/>
      <c r="J14" s="47">
        <v>2</v>
      </c>
      <c r="K14" s="43">
        <v>164</v>
      </c>
      <c r="L14" s="43">
        <v>138</v>
      </c>
      <c r="M14" s="43">
        <v>160</v>
      </c>
      <c r="O14" s="43">
        <f t="shared" si="0"/>
        <v>462</v>
      </c>
    </row>
    <row r="15" spans="2:19" ht="28.5" customHeight="1" x14ac:dyDescent="0.5">
      <c r="B15" s="16" t="s">
        <v>18</v>
      </c>
      <c r="C15" s="112" t="s">
        <v>122</v>
      </c>
      <c r="D15" s="113"/>
      <c r="E15" s="113"/>
      <c r="F15" s="113"/>
      <c r="G15" s="113"/>
      <c r="H15" s="113"/>
      <c r="I15" s="159"/>
      <c r="J15" s="47">
        <v>3</v>
      </c>
      <c r="K15" s="43">
        <v>205</v>
      </c>
      <c r="L15" s="43">
        <v>162</v>
      </c>
      <c r="M15" s="43">
        <v>144</v>
      </c>
      <c r="O15" s="43">
        <f t="shared" si="0"/>
        <v>511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123</v>
      </c>
      <c r="D16" s="113"/>
      <c r="E16" s="113"/>
      <c r="F16" s="113"/>
      <c r="G16" s="113"/>
      <c r="H16" s="113"/>
      <c r="I16" s="159"/>
      <c r="J16" s="47">
        <v>4</v>
      </c>
      <c r="K16" s="43">
        <v>134</v>
      </c>
      <c r="L16" s="43">
        <v>173</v>
      </c>
      <c r="M16" s="43">
        <v>137</v>
      </c>
      <c r="O16" s="43">
        <f t="shared" si="0"/>
        <v>444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124</v>
      </c>
      <c r="D17" s="113"/>
      <c r="E17" s="113"/>
      <c r="F17" s="113"/>
      <c r="G17" s="113"/>
      <c r="H17" s="113"/>
      <c r="I17" s="159"/>
      <c r="J17" s="47">
        <v>5</v>
      </c>
      <c r="K17" s="43">
        <v>139</v>
      </c>
      <c r="L17" s="43">
        <v>159</v>
      </c>
      <c r="M17" s="43">
        <v>234</v>
      </c>
      <c r="O17" s="43">
        <f t="shared" si="0"/>
        <v>532</v>
      </c>
      <c r="Q17" s="53"/>
      <c r="R17" s="95"/>
      <c r="S17" s="53"/>
    </row>
    <row r="18" spans="2:19" ht="28.5" customHeight="1" x14ac:dyDescent="0.5">
      <c r="B18" s="16" t="s">
        <v>22</v>
      </c>
      <c r="C18" s="112"/>
      <c r="D18" s="113"/>
      <c r="E18" s="113"/>
      <c r="F18" s="113"/>
      <c r="G18" s="113"/>
      <c r="H18" s="113"/>
      <c r="I18" s="159"/>
      <c r="J18" s="47">
        <v>6</v>
      </c>
      <c r="K18" s="43"/>
      <c r="L18" s="43"/>
      <c r="M18" s="43"/>
      <c r="O18" s="43" t="str">
        <f t="shared" si="0"/>
        <v/>
      </c>
      <c r="Q18" s="53"/>
      <c r="R18" s="53"/>
      <c r="S18" s="53"/>
    </row>
    <row r="19" spans="2:19" ht="28.5" customHeight="1" x14ac:dyDescent="0.5">
      <c r="B19" s="16" t="s">
        <v>23</v>
      </c>
      <c r="C19" s="112"/>
      <c r="D19" s="113"/>
      <c r="E19" s="113"/>
      <c r="F19" s="113"/>
      <c r="G19" s="113"/>
      <c r="H19" s="113"/>
      <c r="I19" s="159"/>
      <c r="J19" s="47">
        <v>7</v>
      </c>
      <c r="K19" s="43"/>
      <c r="L19" s="43"/>
      <c r="M19" s="43"/>
      <c r="O19" s="43" t="str">
        <f t="shared" si="0"/>
        <v/>
      </c>
      <c r="Q19" s="53"/>
      <c r="R19" s="53"/>
      <c r="S19" s="53"/>
    </row>
    <row r="20" spans="2:19" ht="28.5" customHeight="1" x14ac:dyDescent="0.5">
      <c r="B20" s="16" t="s">
        <v>24</v>
      </c>
      <c r="C20" s="191"/>
      <c r="D20" s="192"/>
      <c r="E20" s="192"/>
      <c r="F20" s="192"/>
      <c r="G20" s="193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2410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786</v>
      </c>
      <c r="L23" s="45">
        <f>IF(SUM(L13+L14+L15+L16+L17+L18+L19+L20+R17+R18+R19)=0,"",SUM(L13+L14+L15+L16+L17+L18+L19+L20+R17+R18+R19))</f>
        <v>802</v>
      </c>
      <c r="M23" s="45">
        <f>IF(SUM(M13+M14+M15+M16+M17+M18+M19+M20+S17+S18+S19)=0,"",SUM(M13+M14+M15+M16+M17+M18+M19+M20+S17+S18+S19))</f>
        <v>822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6.2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25">
    <mergeCell ref="Q15:S15"/>
    <mergeCell ref="B1:N1"/>
    <mergeCell ref="O1:S1"/>
    <mergeCell ref="C7:I8"/>
    <mergeCell ref="K7:M8"/>
    <mergeCell ref="Q8:Q9"/>
    <mergeCell ref="C10:I10"/>
    <mergeCell ref="O10:S10"/>
    <mergeCell ref="K11:M11"/>
    <mergeCell ref="C12:I12"/>
    <mergeCell ref="C13:I13"/>
    <mergeCell ref="C14:I14"/>
    <mergeCell ref="C15:I15"/>
    <mergeCell ref="J26:K26"/>
    <mergeCell ref="C16:I16"/>
    <mergeCell ref="C17:I17"/>
    <mergeCell ref="C19:I19"/>
    <mergeCell ref="C18:I18"/>
    <mergeCell ref="C20:G20"/>
    <mergeCell ref="R22:S23"/>
    <mergeCell ref="D23:F23"/>
    <mergeCell ref="P23:Q23"/>
    <mergeCell ref="F24:J24"/>
    <mergeCell ref="B25:D25"/>
    <mergeCell ref="P22:Q22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3252-92EA-4123-9A6D-8846433E43E0}">
  <sheetPr codeName="Sheet22"/>
  <dimension ref="B1:U26"/>
  <sheetViews>
    <sheetView topLeftCell="A14" zoomScale="112" zoomScaleNormal="112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25</v>
      </c>
      <c r="C10" s="130" t="str">
        <f>Loveland!$C$10</f>
        <v>Loveland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Loveland!C13</f>
        <v>Ryan Faessler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136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Loveland!C14</f>
        <v>Ian Ciric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200</v>
      </c>
      <c r="T14" s="94">
        <f>IF(SUM(S13+S14)=0,"",SUM(S13+S14))</f>
        <v>336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Loveland!C15</f>
        <v>Wyatt Glassmeyer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164</v>
      </c>
      <c r="T15" s="94">
        <f>IF(SUM(S13:S15)=0,"",SUM(S13:S15))</f>
        <v>500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Loveland!C16</f>
        <v>Rhys Kersten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500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Loveland!C17</f>
        <v>Kian Bronner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500</v>
      </c>
      <c r="U17" s="34" t="s">
        <v>40</v>
      </c>
    </row>
    <row r="18" spans="2:21" ht="28.5" customHeight="1" x14ac:dyDescent="0.55000000000000004">
      <c r="B18" s="16" t="s">
        <v>22</v>
      </c>
      <c r="C18" s="112">
        <f>Loveland!C18</f>
        <v>0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500</v>
      </c>
      <c r="U18" s="34" t="s">
        <v>40</v>
      </c>
    </row>
    <row r="19" spans="2:21" ht="26.25" customHeight="1" x14ac:dyDescent="0.4">
      <c r="B19" s="16" t="s">
        <v>23</v>
      </c>
      <c r="C19" s="112">
        <f>Loveland!C19</f>
        <v>0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>
        <f>Loveland!C20</f>
        <v>0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500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Loveland!R22</f>
        <v>2410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2910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9E28-EB5D-443F-B5DC-AC746CD612BB}">
  <sheetPr codeName="Sheet27"/>
  <dimension ref="B1:S26"/>
  <sheetViews>
    <sheetView zoomScale="85" zoomScaleNormal="85" workbookViewId="0">
      <selection activeCell="C20" sqref="C20:G20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5" width="9.109375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1" width="8.6640625" customWidth="1"/>
    <col min="14" max="14" width="2.33203125" customWidth="1"/>
    <col min="15" max="15" width="9.109375"/>
    <col min="16" max="16" width="5.44140625" customWidth="1"/>
    <col min="17" max="18" width="9.109375"/>
    <col min="19" max="19" width="9.6640625" customWidth="1"/>
  </cols>
  <sheetData>
    <row r="1" spans="2:19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x14ac:dyDescent="0.5">
      <c r="B10" s="43"/>
      <c r="C10" s="130" t="s">
        <v>162</v>
      </c>
      <c r="D10" s="131"/>
      <c r="E10" s="131"/>
      <c r="F10" s="131"/>
      <c r="G10" s="131"/>
      <c r="H10" s="131"/>
      <c r="I10" s="132"/>
      <c r="J10" s="22"/>
      <c r="K10" s="43">
        <v>32</v>
      </c>
      <c r="L10" s="43">
        <v>34</v>
      </c>
      <c r="M10" s="43">
        <v>20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/>
      <c r="D13" s="113"/>
      <c r="E13" s="113"/>
      <c r="F13" s="113"/>
      <c r="G13" s="113"/>
      <c r="H13" s="50"/>
      <c r="I13" s="51"/>
      <c r="J13" s="47">
        <v>1</v>
      </c>
      <c r="K13" s="43"/>
      <c r="L13" s="43"/>
      <c r="M13" s="43"/>
      <c r="O13" s="43" t="str">
        <f t="shared" ref="O13:O20" si="0">IF(K13+L13+M13=0, "",K13+L13+M13)</f>
        <v/>
      </c>
    </row>
    <row r="14" spans="2:19" ht="28.5" customHeight="1" x14ac:dyDescent="0.5">
      <c r="B14" s="16" t="s">
        <v>17</v>
      </c>
      <c r="C14" s="112"/>
      <c r="D14" s="113"/>
      <c r="E14" s="113"/>
      <c r="F14" s="113"/>
      <c r="G14" s="113"/>
      <c r="H14" s="114"/>
      <c r="I14" s="115"/>
      <c r="J14" s="47">
        <v>2</v>
      </c>
      <c r="K14" s="43"/>
      <c r="L14" s="43"/>
      <c r="M14" s="43"/>
      <c r="O14" s="43" t="str">
        <f t="shared" si="0"/>
        <v/>
      </c>
    </row>
    <row r="15" spans="2:19" ht="28.5" customHeight="1" x14ac:dyDescent="0.5">
      <c r="B15" s="16" t="s">
        <v>18</v>
      </c>
      <c r="C15" s="112"/>
      <c r="D15" s="113"/>
      <c r="E15" s="113"/>
      <c r="F15" s="113"/>
      <c r="G15" s="113"/>
      <c r="H15" s="114"/>
      <c r="I15" s="115"/>
      <c r="J15" s="47">
        <v>3</v>
      </c>
      <c r="K15" s="43"/>
      <c r="L15" s="43"/>
      <c r="M15" s="43"/>
      <c r="O15" s="43" t="str">
        <f t="shared" si="0"/>
        <v/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/>
      <c r="D16" s="113"/>
      <c r="E16" s="113"/>
      <c r="F16" s="113"/>
      <c r="G16" s="113"/>
      <c r="H16" s="114"/>
      <c r="I16" s="115"/>
      <c r="J16" s="47">
        <v>4</v>
      </c>
      <c r="K16" s="43"/>
      <c r="L16" s="43"/>
      <c r="M16" s="43"/>
      <c r="O16" s="43" t="str">
        <f t="shared" si="0"/>
        <v/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/>
      <c r="D17" s="113"/>
      <c r="E17" s="113"/>
      <c r="F17" s="113"/>
      <c r="G17" s="113"/>
      <c r="H17" s="114"/>
      <c r="I17" s="115"/>
      <c r="J17" s="47">
        <v>5</v>
      </c>
      <c r="K17" s="43"/>
      <c r="L17" s="43"/>
      <c r="M17" s="43"/>
      <c r="O17" s="43" t="str">
        <f t="shared" si="0"/>
        <v/>
      </c>
      <c r="Q17" s="93"/>
      <c r="R17" s="43"/>
      <c r="S17" s="43"/>
    </row>
    <row r="18" spans="2:19" ht="28.5" customHeight="1" x14ac:dyDescent="0.5">
      <c r="B18" s="16" t="s">
        <v>22</v>
      </c>
      <c r="C18" s="112"/>
      <c r="D18" s="113"/>
      <c r="E18" s="113"/>
      <c r="F18" s="113"/>
      <c r="G18" s="113"/>
      <c r="H18" s="114"/>
      <c r="I18" s="115"/>
      <c r="J18" s="47">
        <v>6</v>
      </c>
      <c r="K18" s="43"/>
      <c r="L18" s="43"/>
      <c r="M18" s="43"/>
      <c r="O18" s="43" t="str">
        <f t="shared" si="0"/>
        <v/>
      </c>
      <c r="Q18" s="93"/>
      <c r="R18" s="93"/>
      <c r="S18" s="93"/>
    </row>
    <row r="19" spans="2:19" ht="28.5" customHeight="1" x14ac:dyDescent="0.5">
      <c r="B19" s="16" t="s">
        <v>23</v>
      </c>
      <c r="C19" s="112"/>
      <c r="D19" s="113"/>
      <c r="E19" s="113"/>
      <c r="F19" s="113"/>
      <c r="G19" s="113"/>
      <c r="H19" s="114"/>
      <c r="I19" s="115"/>
      <c r="J19" s="47">
        <v>7</v>
      </c>
      <c r="K19" s="43"/>
      <c r="L19" s="43"/>
      <c r="M19" s="43"/>
      <c r="O19" s="43" t="str">
        <f t="shared" si="0"/>
        <v/>
      </c>
      <c r="Q19" s="93"/>
      <c r="R19" s="93"/>
      <c r="S19" s="93"/>
    </row>
    <row r="20" spans="2:19" ht="28.5" customHeight="1" x14ac:dyDescent="0.5">
      <c r="B20" s="16" t="s">
        <v>24</v>
      </c>
      <c r="C20" s="112"/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 t="str">
        <f>IF(SUM(K23,L23,M23)=0,"",SUM(K23,L23,M23))</f>
        <v/>
      </c>
      <c r="S22" s="119"/>
    </row>
    <row r="23" spans="2:19" ht="22.5" customHeight="1" x14ac:dyDescent="0.35">
      <c r="D23" s="122" t="s">
        <v>26</v>
      </c>
      <c r="E23" s="123"/>
      <c r="F23" s="124"/>
      <c r="K23" s="45" t="str">
        <f>IF(SUM(K13+K14+K15+K16+K17+K18+K19+K20+Q17+Q18+Q19)=0,"",SUM(K13+K14+K15+K16+K17+K18+K19+K20+Q17+Q18+Q19))</f>
        <v/>
      </c>
      <c r="L23" s="45" t="str">
        <f>IF(SUM(L13+L14+L15+L16+L17+L18+L19+L20+R17+R18+R19)=0,"",SUM(L13+L14+L15+L16+L17+L18+L19+L20+R17+R18+R19))</f>
        <v/>
      </c>
      <c r="M23" s="45" t="str">
        <f>IF(SUM(M13+M14+M15+M16+M17+M18+M19+M20+S17+S18+S19)=0,"",SUM(M13+M14+M15+M16+M17+M18+M19+M20+S17+S18+S19))</f>
        <v/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F24:J24"/>
    <mergeCell ref="B25:D25"/>
    <mergeCell ref="J26:K26"/>
    <mergeCell ref="C19:G19"/>
    <mergeCell ref="H19:I19"/>
    <mergeCell ref="C20:G20"/>
    <mergeCell ref="H20:I20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K11:M11"/>
    <mergeCell ref="C12:I12"/>
    <mergeCell ref="C13:G13"/>
    <mergeCell ref="C14:G14"/>
    <mergeCell ref="H14:I14"/>
    <mergeCell ref="C10:I10"/>
    <mergeCell ref="O10:S10"/>
    <mergeCell ref="B1:N1"/>
    <mergeCell ref="O1:S1"/>
    <mergeCell ref="C7:I8"/>
    <mergeCell ref="K7:M8"/>
    <mergeCell ref="Q8:Q9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31C0-116F-48FF-9E93-FE575E021525}">
  <sheetPr codeName="Sheet28"/>
  <dimension ref="B1:U26"/>
  <sheetViews>
    <sheetView zoomScale="85" zoomScaleNormal="85" workbookViewId="0">
      <selection activeCell="B11" sqref="B11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22</v>
      </c>
      <c r="C10" s="130" t="str">
        <f>Blind!$C$10</f>
        <v>Blind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>
        <f>Blind!C13</f>
        <v>0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/>
      <c r="U13" s="34" t="s">
        <v>40</v>
      </c>
    </row>
    <row r="14" spans="2:21" ht="28.5" customHeight="1" x14ac:dyDescent="0.55000000000000004">
      <c r="B14" s="16" t="s">
        <v>17</v>
      </c>
      <c r="C14" s="112">
        <f>Blind!C14</f>
        <v>0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/>
      <c r="T14" s="94" t="str">
        <f>IF(SUM(S13+S14)=0,"",SUM(S13+S14))</f>
        <v/>
      </c>
      <c r="U14" s="34" t="s">
        <v>40</v>
      </c>
    </row>
    <row r="15" spans="2:21" ht="28.5" customHeight="1" x14ac:dyDescent="0.55000000000000004">
      <c r="B15" s="16" t="s">
        <v>18</v>
      </c>
      <c r="C15" s="112">
        <f>Blind!C15</f>
        <v>0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/>
      <c r="T15" s="94" t="str">
        <f>IF(SUM(S13:S15)=0,"",SUM(S13:S15))</f>
        <v/>
      </c>
      <c r="U15" s="34" t="s">
        <v>40</v>
      </c>
    </row>
    <row r="16" spans="2:21" ht="28.5" customHeight="1" x14ac:dyDescent="0.55000000000000004">
      <c r="B16" s="16" t="s">
        <v>20</v>
      </c>
      <c r="C16" s="112">
        <f>Blind!C16</f>
        <v>0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 t="str">
        <f>IF(SUM(S13:S16)=0,"",SUM(S13:S16))</f>
        <v/>
      </c>
      <c r="U16" s="34" t="s">
        <v>40</v>
      </c>
    </row>
    <row r="17" spans="2:21" ht="28.5" customHeight="1" x14ac:dyDescent="0.55000000000000004">
      <c r="B17" s="16" t="s">
        <v>21</v>
      </c>
      <c r="C17" s="112">
        <f>Blind!C17</f>
        <v>0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 t="str">
        <f>IF(SUM(S13:S17)=0,"",SUM(S13:S17))</f>
        <v/>
      </c>
      <c r="U17" s="34" t="s">
        <v>40</v>
      </c>
    </row>
    <row r="18" spans="2:21" ht="28.5" customHeight="1" x14ac:dyDescent="0.55000000000000004">
      <c r="B18" s="16" t="s">
        <v>22</v>
      </c>
      <c r="C18" s="112">
        <f>Blind!C18</f>
        <v>0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 t="str">
        <f>IF(SUM(S13:S18)=0,"",SUM(S13:S18))</f>
        <v/>
      </c>
      <c r="U18" s="34" t="s">
        <v>40</v>
      </c>
    </row>
    <row r="19" spans="2:21" ht="26.25" customHeight="1" x14ac:dyDescent="0.4">
      <c r="B19" s="16" t="s">
        <v>23</v>
      </c>
      <c r="C19" s="112">
        <f>Blind!C19</f>
        <v>0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>
        <f>Blind!C20</f>
        <v>0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 t="str">
        <f>IF(S13+S14+S15+S16+S17+S18=0,"",S13+S14+S15+S16+S17+S18)</f>
        <v/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 t="str">
        <f>Blind!R22</f>
        <v/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 t="str">
        <f>IF(SUM(T21,T23)=0,"",SUM(T21,T23))</f>
        <v/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9"/>
  <dimension ref="B1:S26"/>
  <sheetViews>
    <sheetView topLeftCell="A5" workbookViewId="0">
      <selection activeCell="M18" sqref="M18"/>
    </sheetView>
  </sheetViews>
  <sheetFormatPr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3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ht="12.45" customHeight="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1.7" customHeight="1" x14ac:dyDescent="0.3">
      <c r="B3" s="8" t="s">
        <v>1</v>
      </c>
      <c r="R3" s="9"/>
    </row>
    <row r="4" spans="2:19" ht="10.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2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79</v>
      </c>
      <c r="D10" s="131"/>
      <c r="E10" s="131"/>
      <c r="F10" s="131"/>
      <c r="G10" s="131"/>
      <c r="H10" s="131"/>
      <c r="I10" s="132"/>
      <c r="J10" s="22"/>
      <c r="K10" s="43">
        <v>33</v>
      </c>
      <c r="L10" s="43">
        <v>31</v>
      </c>
      <c r="M10" s="43">
        <v>29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92</v>
      </c>
      <c r="D13" s="113"/>
      <c r="E13" s="113"/>
      <c r="F13" s="113"/>
      <c r="G13" s="113"/>
      <c r="H13" s="113"/>
      <c r="I13" s="159"/>
      <c r="J13" s="47">
        <v>1</v>
      </c>
      <c r="K13" s="43">
        <v>149</v>
      </c>
      <c r="L13" s="43">
        <v>127</v>
      </c>
      <c r="M13" s="43">
        <v>99</v>
      </c>
      <c r="O13" s="43">
        <f t="shared" ref="O13:O20" si="0">IF(K13+L13+M13=0, "",K13+L13+M13)</f>
        <v>375</v>
      </c>
    </row>
    <row r="14" spans="2:19" ht="28.5" customHeight="1" x14ac:dyDescent="0.5">
      <c r="B14" s="16" t="s">
        <v>17</v>
      </c>
      <c r="C14" s="112" t="s">
        <v>93</v>
      </c>
      <c r="D14" s="113"/>
      <c r="E14" s="113"/>
      <c r="F14" s="113"/>
      <c r="G14" s="113"/>
      <c r="H14" s="113"/>
      <c r="I14" s="159"/>
      <c r="J14" s="47">
        <v>2</v>
      </c>
      <c r="K14" s="43">
        <v>133</v>
      </c>
      <c r="L14" s="43">
        <v>131</v>
      </c>
      <c r="M14" s="43">
        <v>137</v>
      </c>
      <c r="O14" s="43">
        <f t="shared" si="0"/>
        <v>401</v>
      </c>
    </row>
    <row r="15" spans="2:19" ht="28.5" customHeight="1" x14ac:dyDescent="0.5">
      <c r="B15" s="16" t="s">
        <v>18</v>
      </c>
      <c r="C15" s="112" t="s">
        <v>94</v>
      </c>
      <c r="D15" s="113"/>
      <c r="E15" s="113"/>
      <c r="F15" s="113"/>
      <c r="G15" s="113"/>
      <c r="H15" s="113"/>
      <c r="I15" s="159"/>
      <c r="J15" s="47">
        <v>3</v>
      </c>
      <c r="K15" s="43">
        <v>163</v>
      </c>
      <c r="L15" s="43">
        <v>161</v>
      </c>
      <c r="M15" s="43">
        <v>118</v>
      </c>
      <c r="O15" s="43">
        <f t="shared" si="0"/>
        <v>442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95</v>
      </c>
      <c r="D16" s="113"/>
      <c r="E16" s="113"/>
      <c r="F16" s="113"/>
      <c r="G16" s="113"/>
      <c r="H16" s="113"/>
      <c r="I16" s="159"/>
      <c r="J16" s="47">
        <v>4</v>
      </c>
      <c r="K16" s="43">
        <v>155</v>
      </c>
      <c r="L16" s="43">
        <v>181</v>
      </c>
      <c r="M16" s="43">
        <v>190</v>
      </c>
      <c r="O16" s="43">
        <f t="shared" si="0"/>
        <v>526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96</v>
      </c>
      <c r="D17" s="113"/>
      <c r="E17" s="113"/>
      <c r="F17" s="113"/>
      <c r="G17" s="113"/>
      <c r="H17" s="113"/>
      <c r="I17" s="159"/>
      <c r="J17" s="47">
        <v>5</v>
      </c>
      <c r="K17" s="43">
        <v>202</v>
      </c>
      <c r="L17" s="43">
        <v>213</v>
      </c>
      <c r="M17" s="43">
        <v>138</v>
      </c>
      <c r="O17" s="43">
        <f t="shared" si="0"/>
        <v>553</v>
      </c>
      <c r="Q17" s="93"/>
      <c r="R17" s="43"/>
      <c r="S17" s="43"/>
    </row>
    <row r="18" spans="2:19" ht="28.5" customHeight="1" x14ac:dyDescent="0.5">
      <c r="B18" s="16" t="s">
        <v>22</v>
      </c>
      <c r="C18" s="112" t="s">
        <v>97</v>
      </c>
      <c r="D18" s="113"/>
      <c r="E18" s="113"/>
      <c r="F18" s="113"/>
      <c r="G18" s="113"/>
      <c r="H18" s="113"/>
      <c r="I18" s="159"/>
      <c r="J18" s="47">
        <v>6</v>
      </c>
      <c r="K18" s="43"/>
      <c r="L18" s="43"/>
      <c r="M18" s="43"/>
      <c r="O18" s="43" t="str">
        <f t="shared" si="0"/>
        <v/>
      </c>
      <c r="Q18" s="93"/>
      <c r="R18" s="93"/>
      <c r="S18" s="43"/>
    </row>
    <row r="19" spans="2:19" ht="28.5" customHeight="1" x14ac:dyDescent="0.5">
      <c r="B19" s="16" t="s">
        <v>23</v>
      </c>
      <c r="C19" s="112" t="s">
        <v>98</v>
      </c>
      <c r="D19" s="113"/>
      <c r="E19" s="113"/>
      <c r="F19" s="113"/>
      <c r="G19" s="113"/>
      <c r="H19" s="113"/>
      <c r="I19" s="159"/>
      <c r="J19" s="47">
        <v>7</v>
      </c>
      <c r="K19" s="43"/>
      <c r="L19" s="43"/>
      <c r="M19" s="43"/>
      <c r="O19" s="43" t="str">
        <f t="shared" si="0"/>
        <v/>
      </c>
      <c r="Q19" s="93"/>
      <c r="R19" s="93"/>
      <c r="S19" s="93"/>
    </row>
    <row r="20" spans="2:19" ht="28.5" customHeight="1" x14ac:dyDescent="0.5">
      <c r="B20" s="16" t="s">
        <v>24</v>
      </c>
      <c r="C20" s="191"/>
      <c r="D20" s="192"/>
      <c r="E20" s="192"/>
      <c r="F20" s="192"/>
      <c r="G20" s="193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2297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802</v>
      </c>
      <c r="L23" s="45">
        <f>IF(SUM(L13+L14+L15+L16+L17+L18+L19+L20+R17+R18+R19)=0,"",SUM(L13+L14+L15+L16+L17+L18+L19+L20+R17+R18+R19))</f>
        <v>813</v>
      </c>
      <c r="M23" s="45">
        <f>IF(SUM(M13+M14+M15+M16+M17+M18+M19+M20+S17+S18+S19)=0,"",SUM(M13+M14+M15+M16+M17+M18+M19+M20+S17+S18+S19))</f>
        <v>682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25">
    <mergeCell ref="Q15:S15"/>
    <mergeCell ref="B1:N1"/>
    <mergeCell ref="O1:S1"/>
    <mergeCell ref="C7:I8"/>
    <mergeCell ref="K7:M8"/>
    <mergeCell ref="Q8:Q9"/>
    <mergeCell ref="C10:I10"/>
    <mergeCell ref="O10:S10"/>
    <mergeCell ref="K11:M11"/>
    <mergeCell ref="C12:I12"/>
    <mergeCell ref="C13:I13"/>
    <mergeCell ref="C14:I14"/>
    <mergeCell ref="C15:I15"/>
    <mergeCell ref="J26:K26"/>
    <mergeCell ref="C16:I16"/>
    <mergeCell ref="C17:I17"/>
    <mergeCell ref="C18:I18"/>
    <mergeCell ref="C19:I19"/>
    <mergeCell ref="C20:G20"/>
    <mergeCell ref="R22:S23"/>
    <mergeCell ref="D23:F23"/>
    <mergeCell ref="P23:Q23"/>
    <mergeCell ref="F24:J24"/>
    <mergeCell ref="B25:D25"/>
    <mergeCell ref="P22:Q22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D326-F0D4-46A6-987E-ABDF56135E2F}">
  <sheetPr codeName="Sheet30"/>
  <dimension ref="B1:U26"/>
  <sheetViews>
    <sheetView zoomScale="85" zoomScaleNormal="85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27</v>
      </c>
      <c r="C10" s="182" t="str">
        <f>'Conotton Valley'!$C$10</f>
        <v>Conotton Valley</v>
      </c>
      <c r="D10" s="183"/>
      <c r="E10" s="183"/>
      <c r="F10" s="183"/>
      <c r="G10" s="183"/>
      <c r="H10" s="183"/>
      <c r="I10" s="184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'Conotton Valley'!C13</f>
        <v>Drew Herron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173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'Conotton Valley'!C14</f>
        <v>Logan Slutz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215</v>
      </c>
      <c r="T14" s="94">
        <f>IF(SUM(S13+S14)=0,"",SUM(S13+S14))</f>
        <v>388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'Conotton Valley'!C15</f>
        <v>Zach Parker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120</v>
      </c>
      <c r="T15" s="94">
        <f>IF(SUM(S13:S15)=0,"",SUM(S13:S15))</f>
        <v>508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'Conotton Valley'!C16</f>
        <v>Nate Downing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508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'Conotton Valley'!C17</f>
        <v>Bobby Brennan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508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'Conotton Valley'!C18</f>
        <v>Joe Warner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508</v>
      </c>
      <c r="U18" s="34" t="s">
        <v>40</v>
      </c>
    </row>
    <row r="19" spans="2:21" ht="26.25" customHeight="1" x14ac:dyDescent="0.4">
      <c r="B19" s="16" t="s">
        <v>23</v>
      </c>
      <c r="C19" s="112" t="str">
        <f>'Conotton Valley'!C19</f>
        <v>Brody Brown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>
        <f>'Conotton Valley'!C20</f>
        <v>0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508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'Conotton Valley'!R22</f>
        <v>2297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2805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1"/>
  <dimension ref="B1:S26"/>
  <sheetViews>
    <sheetView zoomScale="85" zoomScaleNormal="85" workbookViewId="0">
      <selection activeCell="S18" sqref="S18"/>
    </sheetView>
  </sheetViews>
  <sheetFormatPr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3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80</v>
      </c>
      <c r="D10" s="131"/>
      <c r="E10" s="131"/>
      <c r="F10" s="131"/>
      <c r="G10" s="131"/>
      <c r="H10" s="131"/>
      <c r="I10" s="132"/>
      <c r="J10" s="22"/>
      <c r="K10" s="43">
        <v>34</v>
      </c>
      <c r="L10" s="43">
        <v>20</v>
      </c>
      <c r="M10" s="43">
        <v>22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176</v>
      </c>
      <c r="D13" s="113"/>
      <c r="E13" s="113"/>
      <c r="F13" s="113"/>
      <c r="G13" s="113"/>
      <c r="H13" s="50"/>
      <c r="I13" s="51"/>
      <c r="J13" s="47">
        <v>1</v>
      </c>
      <c r="K13" s="43"/>
      <c r="L13" s="43"/>
      <c r="M13" s="43"/>
      <c r="N13" s="43"/>
      <c r="O13" s="43"/>
    </row>
    <row r="14" spans="2:19" ht="28.5" customHeight="1" x14ac:dyDescent="0.5">
      <c r="B14" s="16" t="s">
        <v>17</v>
      </c>
      <c r="C14" s="112" t="s">
        <v>169</v>
      </c>
      <c r="D14" s="113"/>
      <c r="E14" s="113"/>
      <c r="F14" s="113"/>
      <c r="G14" s="113"/>
      <c r="H14" s="114"/>
      <c r="I14" s="115"/>
      <c r="J14" s="47">
        <v>2</v>
      </c>
      <c r="K14" s="43">
        <v>194</v>
      </c>
      <c r="L14" s="43">
        <v>203</v>
      </c>
      <c r="M14" s="43">
        <v>173</v>
      </c>
      <c r="N14" s="43"/>
      <c r="O14" s="43"/>
    </row>
    <row r="15" spans="2:19" ht="28.5" customHeight="1" x14ac:dyDescent="0.5">
      <c r="B15" s="16" t="s">
        <v>18</v>
      </c>
      <c r="C15" s="112" t="s">
        <v>170</v>
      </c>
      <c r="D15" s="113"/>
      <c r="E15" s="113"/>
      <c r="F15" s="113"/>
      <c r="G15" s="113"/>
      <c r="H15" s="114"/>
      <c r="I15" s="115"/>
      <c r="J15" s="47">
        <v>3</v>
      </c>
      <c r="K15" s="43">
        <v>224</v>
      </c>
      <c r="L15" s="43">
        <v>151</v>
      </c>
      <c r="M15" s="43">
        <v>167</v>
      </c>
      <c r="N15" s="43"/>
      <c r="O15" s="43"/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171</v>
      </c>
      <c r="D16" s="113"/>
      <c r="E16" s="113"/>
      <c r="F16" s="113"/>
      <c r="G16" s="113"/>
      <c r="H16" s="114"/>
      <c r="I16" s="115"/>
      <c r="J16" s="47">
        <v>4</v>
      </c>
      <c r="K16" s="43">
        <v>144</v>
      </c>
      <c r="L16" s="43"/>
      <c r="M16" s="43">
        <v>171</v>
      </c>
      <c r="N16" s="43"/>
      <c r="O16" s="43"/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172</v>
      </c>
      <c r="D17" s="113"/>
      <c r="E17" s="113"/>
      <c r="F17" s="113"/>
      <c r="G17" s="113"/>
      <c r="H17" s="114"/>
      <c r="I17" s="115"/>
      <c r="J17" s="47">
        <v>5</v>
      </c>
      <c r="K17" s="43"/>
      <c r="L17" s="43"/>
      <c r="M17" s="43"/>
      <c r="N17" s="43"/>
      <c r="O17" s="43"/>
      <c r="Q17" s="93"/>
      <c r="R17" s="43">
        <v>146</v>
      </c>
      <c r="S17" s="43">
        <v>115</v>
      </c>
    </row>
    <row r="18" spans="2:19" ht="28.5" customHeight="1" x14ac:dyDescent="0.5">
      <c r="B18" s="16" t="s">
        <v>22</v>
      </c>
      <c r="C18" s="112" t="s">
        <v>173</v>
      </c>
      <c r="D18" s="113"/>
      <c r="E18" s="113"/>
      <c r="F18" s="113"/>
      <c r="G18" s="113"/>
      <c r="H18" s="114"/>
      <c r="I18" s="115"/>
      <c r="J18" s="47">
        <v>6</v>
      </c>
      <c r="K18" s="43">
        <v>136</v>
      </c>
      <c r="L18" s="43"/>
      <c r="M18" s="43"/>
      <c r="O18" s="43"/>
      <c r="Q18" s="93"/>
      <c r="R18" s="93">
        <v>104</v>
      </c>
      <c r="S18" s="93"/>
    </row>
    <row r="19" spans="2:19" ht="28.5" customHeight="1" x14ac:dyDescent="0.5">
      <c r="B19" s="16" t="s">
        <v>23</v>
      </c>
      <c r="C19" s="112" t="s">
        <v>174</v>
      </c>
      <c r="D19" s="113"/>
      <c r="E19" s="113"/>
      <c r="F19" s="113"/>
      <c r="G19" s="113"/>
      <c r="H19" s="114"/>
      <c r="I19" s="115"/>
      <c r="J19" s="47">
        <v>7</v>
      </c>
      <c r="K19" s="43">
        <v>144</v>
      </c>
      <c r="L19" s="43"/>
      <c r="M19" s="43">
        <v>149</v>
      </c>
      <c r="O19" s="43">
        <f t="shared" ref="O19:O20" si="0">IF(K19+L19+M19=0, "",K19+L19+M19)</f>
        <v>293</v>
      </c>
      <c r="Q19" s="93"/>
      <c r="R19" s="93">
        <v>124</v>
      </c>
      <c r="S19" s="93"/>
    </row>
    <row r="20" spans="2:19" ht="28.5" customHeight="1" x14ac:dyDescent="0.5">
      <c r="B20" s="16" t="s">
        <v>24</v>
      </c>
      <c r="C20" s="112" t="s">
        <v>184</v>
      </c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2345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842</v>
      </c>
      <c r="L23" s="45">
        <f>IF(SUM(L13+L14+L15+L16+L17+L18+L19+L20+R17+R18+R19)=0,"",SUM(L13+L14+L15+L16+L17+L18+L19+L20+R17+R18+R19))</f>
        <v>728</v>
      </c>
      <c r="M23" s="45">
        <f>IF(SUM(M13+M14+M15+M16+M17+M18+M19+M20+S17+S18+S19)=0,"",SUM(M13+M14+M15+M16+M17+M18+M19+M20+S17+S18+S19))</f>
        <v>775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Q15:S15"/>
    <mergeCell ref="B1:N1"/>
    <mergeCell ref="O1:S1"/>
    <mergeCell ref="C7:I8"/>
    <mergeCell ref="K7:M8"/>
    <mergeCell ref="Q8:Q9"/>
    <mergeCell ref="C10:I10"/>
    <mergeCell ref="O10:S10"/>
    <mergeCell ref="K11:M11"/>
    <mergeCell ref="C12:I12"/>
    <mergeCell ref="C13:G13"/>
    <mergeCell ref="C14:G14"/>
    <mergeCell ref="H14:I14"/>
    <mergeCell ref="C15:G15"/>
    <mergeCell ref="H15:I15"/>
    <mergeCell ref="F24:J24"/>
    <mergeCell ref="B25:D25"/>
    <mergeCell ref="P22:Q22"/>
    <mergeCell ref="J26:K26"/>
    <mergeCell ref="C18:G18"/>
    <mergeCell ref="H18:I18"/>
    <mergeCell ref="C19:G19"/>
    <mergeCell ref="H19:I19"/>
    <mergeCell ref="C20:G20"/>
    <mergeCell ref="H20:I20"/>
    <mergeCell ref="C16:G16"/>
    <mergeCell ref="H16:I16"/>
    <mergeCell ref="C17:G17"/>
    <mergeCell ref="H17:I17"/>
    <mergeCell ref="R22:S23"/>
    <mergeCell ref="D23:F23"/>
    <mergeCell ref="P23:Q23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B1:U26"/>
  <sheetViews>
    <sheetView zoomScale="85" zoomScaleNormal="85" workbookViewId="0">
      <selection activeCell="S16" sqref="S16"/>
    </sheetView>
  </sheetViews>
  <sheetFormatPr defaultRowHeight="14.4" x14ac:dyDescent="0.3"/>
  <cols>
    <col min="1" max="1" width="1.6640625" customWidth="1"/>
    <col min="2" max="2" width="5.6640625" customWidth="1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" customWidth="1"/>
    <col min="13" max="13" width="6.33203125" customWidth="1"/>
    <col min="14" max="14" width="6.44140625" customWidth="1"/>
    <col min="15" max="16" width="6.3320312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3.2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20</v>
      </c>
      <c r="C10" s="182" t="str">
        <f>'Wayne A'!$C$10</f>
        <v>Wayne Huber Heights A</v>
      </c>
      <c r="D10" s="183"/>
      <c r="E10" s="183"/>
      <c r="F10" s="183"/>
      <c r="G10" s="183"/>
      <c r="H10" s="183"/>
      <c r="I10" s="184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'Wayne A'!C13</f>
        <v>Joe Bolin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142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'Wayne A'!C14</f>
        <v>Isaiah Vondenberger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186</v>
      </c>
      <c r="T14" s="4">
        <f>IF(SUM(S13+S14)=0,"",SUM(S13+S14))</f>
        <v>328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'Wayne A'!C15</f>
        <v>Kinnick Dahlstrom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175</v>
      </c>
      <c r="T15" s="4">
        <f>IF(SUM(S13:S15)=0,"",SUM(S13:S15))</f>
        <v>503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'Wayne A'!C16</f>
        <v>Jakob Frederick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4">
        <f>IF(SUM(S13:S16)=0,"",SUM(S13:S16))</f>
        <v>503</v>
      </c>
      <c r="U16" s="34" t="s">
        <v>40</v>
      </c>
    </row>
    <row r="17" spans="2:21" ht="28.5" customHeight="1" x14ac:dyDescent="0.55000000000000004">
      <c r="B17" s="16" t="s">
        <v>21</v>
      </c>
      <c r="C17" s="179" t="str">
        <f>'Wayne A'!C17</f>
        <v>Skyler Pounds</v>
      </c>
      <c r="D17" s="180"/>
      <c r="E17" s="180"/>
      <c r="F17" s="180"/>
      <c r="G17" s="180"/>
      <c r="H17" s="180"/>
      <c r="I17" s="181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4">
        <f>IF(SUM(S13:S17)=0,"",SUM(S13:S17))</f>
        <v>503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'Wayne A'!C18</f>
        <v>Jaedyn Emerson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4">
        <f>IF(SUM(S13:S18)=0,"",SUM(S13:S18))</f>
        <v>503</v>
      </c>
      <c r="U18" s="34" t="s">
        <v>40</v>
      </c>
    </row>
    <row r="19" spans="2:21" ht="26.25" customHeight="1" x14ac:dyDescent="0.4">
      <c r="B19" s="16" t="s">
        <v>23</v>
      </c>
      <c r="C19" s="112" t="str">
        <f>'Wayne A'!C19</f>
        <v>Elijah Schidecker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thickBot="1" x14ac:dyDescent="0.45">
      <c r="B20" s="16" t="s">
        <v>24</v>
      </c>
      <c r="C20" s="112" t="str">
        <f>'Wayne A'!C20</f>
        <v>Josh Sorio</v>
      </c>
      <c r="D20" s="113"/>
      <c r="E20" s="113"/>
      <c r="F20" s="113"/>
      <c r="G20" s="113"/>
      <c r="H20" s="113"/>
      <c r="I20" s="159"/>
      <c r="J20" s="47">
        <v>8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thickBot="1" x14ac:dyDescent="0.35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503</v>
      </c>
      <c r="U21" s="161"/>
    </row>
    <row r="22" spans="2:21" ht="14.25" customHeight="1" thickBot="1" x14ac:dyDescent="0.35">
      <c r="K22" s="28"/>
      <c r="L22" s="28"/>
      <c r="M22" s="46"/>
      <c r="N22" s="46"/>
    </row>
    <row r="23" spans="2:21" ht="22.5" customHeight="1" thickBot="1" x14ac:dyDescent="0.4">
      <c r="D23" s="162"/>
      <c r="E23" s="162"/>
      <c r="F23" s="162"/>
      <c r="P23" s="163" t="s">
        <v>50</v>
      </c>
      <c r="Q23" s="164"/>
      <c r="R23" s="164"/>
      <c r="S23" s="165"/>
      <c r="T23" s="166">
        <f>'Wayne A'!R22</f>
        <v>2345</v>
      </c>
      <c r="U23" s="161"/>
    </row>
    <row r="24" spans="2:21" ht="12.75" customHeight="1" thickBot="1" x14ac:dyDescent="0.35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2848</v>
      </c>
      <c r="U25" s="156"/>
    </row>
    <row r="26" spans="2:21" ht="16.2" thickBot="1" x14ac:dyDescent="0.35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>
    <tabColor rgb="FFC00000"/>
  </sheetPr>
  <dimension ref="A1:G107"/>
  <sheetViews>
    <sheetView zoomScale="145" zoomScaleNormal="145" workbookViewId="0">
      <selection activeCell="G10" sqref="G10"/>
    </sheetView>
  </sheetViews>
  <sheetFormatPr defaultColWidth="9.33203125" defaultRowHeight="14.4" x14ac:dyDescent="0.3"/>
  <cols>
    <col min="1" max="1" width="5.109375" style="28" customWidth="1"/>
    <col min="2" max="2" width="21.5546875" style="49" customWidth="1"/>
    <col min="3" max="3" width="8.21875" style="49" customWidth="1"/>
    <col min="4" max="4" width="7.44140625" style="28" customWidth="1"/>
    <col min="5" max="6" width="7.6640625" style="28" customWidth="1"/>
    <col min="7" max="7" width="19.88671875" style="28" customWidth="1"/>
    <col min="8" max="16384" width="9.33203125" style="49"/>
  </cols>
  <sheetData>
    <row r="1" spans="1:7" ht="8.6999999999999993" customHeight="1" x14ac:dyDescent="0.3">
      <c r="C1" s="207" t="str">
        <f>FORMULAS!$B$15</f>
        <v>Boys</v>
      </c>
    </row>
    <row r="2" spans="1:7" s="52" customFormat="1" ht="13.2" customHeight="1" x14ac:dyDescent="0.3">
      <c r="A2" s="106"/>
      <c r="B2" s="106"/>
      <c r="C2" s="106"/>
      <c r="D2" s="106"/>
      <c r="E2" s="106"/>
      <c r="F2" s="106"/>
      <c r="G2" s="106"/>
    </row>
    <row r="3" spans="1:7" s="52" customFormat="1" ht="13.2" customHeight="1" x14ac:dyDescent="0.3">
      <c r="A3" s="106"/>
      <c r="B3" s="106"/>
      <c r="C3" s="106"/>
      <c r="D3" s="106"/>
      <c r="E3" s="106"/>
      <c r="F3" s="106"/>
      <c r="G3" s="106"/>
    </row>
    <row r="4" spans="1:7" s="52" customFormat="1" ht="13.2" customHeight="1" x14ac:dyDescent="0.3">
      <c r="A4" s="106" t="s">
        <v>63</v>
      </c>
      <c r="B4" s="106"/>
      <c r="C4" s="106"/>
      <c r="D4" s="106"/>
      <c r="E4" s="106"/>
      <c r="F4" s="106"/>
      <c r="G4" s="106"/>
    </row>
    <row r="5" spans="1:7" ht="15" customHeight="1" x14ac:dyDescent="0.3">
      <c r="A5" s="28">
        <v>1</v>
      </c>
      <c r="B5" s="28" t="str">
        <f>'IND FINAL'!C3</f>
        <v>Daniel Grewell</v>
      </c>
      <c r="C5" s="28">
        <f>'IND FINAL'!D3</f>
        <v>264</v>
      </c>
      <c r="D5" s="28">
        <f>'IND FINAL'!E3</f>
        <v>167</v>
      </c>
      <c r="E5" s="28">
        <f>'IND FINAL'!F3</f>
        <v>202</v>
      </c>
      <c r="F5" s="28">
        <f>'IND FINAL'!G3</f>
        <v>633</v>
      </c>
      <c r="G5" s="28" t="s">
        <v>78</v>
      </c>
    </row>
    <row r="6" spans="1:7" ht="15" customHeight="1" x14ac:dyDescent="0.3">
      <c r="A6" s="28">
        <v>2</v>
      </c>
      <c r="B6" s="28" t="str">
        <f>'IND FINAL'!C4</f>
        <v>Quinn Dean</v>
      </c>
      <c r="C6" s="28">
        <f>'IND FINAL'!D4</f>
        <v>241</v>
      </c>
      <c r="D6" s="28">
        <f>'IND FINAL'!E4</f>
        <v>183</v>
      </c>
      <c r="E6" s="28">
        <f>'IND FINAL'!F4</f>
        <v>193</v>
      </c>
      <c r="F6" s="28">
        <f>'IND FINAL'!G4</f>
        <v>617</v>
      </c>
      <c r="G6" s="28" t="s">
        <v>73</v>
      </c>
    </row>
    <row r="7" spans="1:7" ht="15" customHeight="1" x14ac:dyDescent="0.3">
      <c r="A7" s="28">
        <v>3</v>
      </c>
      <c r="B7" s="28" t="str">
        <f>'IND FINAL'!C5</f>
        <v>Carson Lebeau</v>
      </c>
      <c r="C7" s="28">
        <f>'IND FINAL'!D5</f>
        <v>182</v>
      </c>
      <c r="D7" s="28">
        <f>'IND FINAL'!E5</f>
        <v>234</v>
      </c>
      <c r="E7" s="28">
        <f>'IND FINAL'!F5</f>
        <v>182</v>
      </c>
      <c r="F7" s="28">
        <f>'IND FINAL'!G5</f>
        <v>598</v>
      </c>
      <c r="G7" s="28" t="s">
        <v>76</v>
      </c>
    </row>
    <row r="8" spans="1:7" ht="15" customHeight="1" x14ac:dyDescent="0.3">
      <c r="A8" s="28">
        <v>4</v>
      </c>
      <c r="B8" s="28" t="str">
        <f>'IND FINAL'!C6</f>
        <v>Landon Geisey</v>
      </c>
      <c r="C8" s="28">
        <f>'IND FINAL'!D6</f>
        <v>171</v>
      </c>
      <c r="D8" s="28">
        <f>'IND FINAL'!E6</f>
        <v>207</v>
      </c>
      <c r="E8" s="28">
        <f>'IND FINAL'!F6</f>
        <v>206</v>
      </c>
      <c r="F8" s="28">
        <f>'IND FINAL'!G6</f>
        <v>584</v>
      </c>
      <c r="G8" s="28" t="s">
        <v>68</v>
      </c>
    </row>
    <row r="9" spans="1:7" ht="15" customHeight="1" x14ac:dyDescent="0.3">
      <c r="A9" s="28">
        <v>5</v>
      </c>
      <c r="B9" s="28" t="str">
        <f>'IND FINAL'!C7</f>
        <v>Isaiah Vondenberger</v>
      </c>
      <c r="C9" s="28">
        <f>'IND FINAL'!D7</f>
        <v>194</v>
      </c>
      <c r="D9" s="28">
        <f>'IND FINAL'!E7</f>
        <v>203</v>
      </c>
      <c r="E9" s="28">
        <f>'IND FINAL'!F7</f>
        <v>173</v>
      </c>
      <c r="F9" s="28">
        <f>'IND FINAL'!G7</f>
        <v>570</v>
      </c>
      <c r="G9" s="28" t="s">
        <v>193</v>
      </c>
    </row>
    <row r="10" spans="1:7" ht="15" customHeight="1" x14ac:dyDescent="0.3"/>
    <row r="11" spans="1:7" ht="15" customHeight="1" x14ac:dyDescent="0.3"/>
    <row r="15" spans="1:7" ht="12" customHeight="1" x14ac:dyDescent="0.3"/>
    <row r="16" spans="1:7" ht="12" customHeight="1" x14ac:dyDescent="0.3"/>
    <row r="17" ht="12" customHeight="1" x14ac:dyDescent="0.3"/>
    <row r="18" ht="12" customHeight="1" x14ac:dyDescent="0.3"/>
    <row r="19" ht="12" customHeight="1" x14ac:dyDescent="0.3"/>
    <row r="20" ht="12" customHeight="1" x14ac:dyDescent="0.3"/>
    <row r="21" ht="12" customHeight="1" x14ac:dyDescent="0.3"/>
    <row r="22" ht="12" customHeight="1" x14ac:dyDescent="0.3"/>
    <row r="23" ht="12" customHeight="1" x14ac:dyDescent="0.3"/>
    <row r="24" ht="12" customHeight="1" x14ac:dyDescent="0.3"/>
    <row r="25" ht="12" customHeight="1" x14ac:dyDescent="0.3"/>
    <row r="26" ht="12" customHeight="1" x14ac:dyDescent="0.3"/>
    <row r="27" ht="12" customHeight="1" x14ac:dyDescent="0.3"/>
    <row r="28" ht="12" customHeight="1" x14ac:dyDescent="0.3"/>
    <row r="29" ht="12" customHeight="1" x14ac:dyDescent="0.3"/>
    <row r="30" ht="12" customHeight="1" x14ac:dyDescent="0.3"/>
    <row r="31" ht="12" customHeight="1" x14ac:dyDescent="0.3"/>
    <row r="32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</sheetData>
  <mergeCells count="3"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87E2-6151-4911-8BD8-52452A1DEE7D}">
  <sheetPr codeName="Sheet4">
    <tabColor rgb="FFC00000"/>
  </sheetPr>
  <dimension ref="A1:O15"/>
  <sheetViews>
    <sheetView workbookViewId="0">
      <selection activeCell="B15" sqref="B15"/>
    </sheetView>
  </sheetViews>
  <sheetFormatPr defaultRowHeight="14.4" x14ac:dyDescent="0.3"/>
  <cols>
    <col min="1" max="1" width="3.33203125" bestFit="1" customWidth="1"/>
    <col min="3" max="3" width="18" bestFit="1" customWidth="1"/>
    <col min="4" max="4" width="1.109375" bestFit="1" customWidth="1"/>
  </cols>
  <sheetData>
    <row r="1" spans="1:15" s="49" customFormat="1" x14ac:dyDescent="0.3">
      <c r="A1" s="49">
        <v>13</v>
      </c>
      <c r="C1" s="54" t="s">
        <v>64</v>
      </c>
      <c r="D1" s="54">
        <f>IF(SUM(Newark!K23)=0,"",SUM(Newark!K23))</f>
        <v>645</v>
      </c>
      <c r="E1" s="54">
        <f>IF(SUM(Newark!L23)=0,"",SUM(Newark!L23))</f>
        <v>671</v>
      </c>
      <c r="F1" s="55">
        <f>IF(SUM(Newark!M23)=0,"",SUM(Newark!M23))</f>
        <v>667</v>
      </c>
      <c r="G1" s="64">
        <f>IF(SUM(Newark!R22)=0,"",SUM(Newark!R22))</f>
        <v>1983</v>
      </c>
      <c r="H1" s="63">
        <f>NewB!S13</f>
        <v>123</v>
      </c>
      <c r="I1" s="57">
        <f>NewB!S14</f>
        <v>146</v>
      </c>
      <c r="J1" s="57">
        <f>NewB!S15</f>
        <v>136</v>
      </c>
      <c r="K1" s="57">
        <f>NewB!S16</f>
        <v>0</v>
      </c>
      <c r="L1" s="57">
        <f>NewB!S17</f>
        <v>0</v>
      </c>
      <c r="M1" s="57">
        <f>NewB!S18</f>
        <v>0</v>
      </c>
      <c r="N1" s="55">
        <f>NewB!T21</f>
        <v>405</v>
      </c>
      <c r="O1" s="65">
        <f>SUM(G1:M1)</f>
        <v>2388</v>
      </c>
    </row>
    <row r="2" spans="1:15" s="49" customFormat="1" x14ac:dyDescent="0.3">
      <c r="A2" s="49">
        <v>18</v>
      </c>
      <c r="C2" s="54" t="s">
        <v>65</v>
      </c>
      <c r="D2" s="54" t="e">
        <f>IF(SUM(#REF!)=0,"",SUM(#REF!))</f>
        <v>#REF!</v>
      </c>
      <c r="E2" s="54" t="e">
        <f>IF(SUM(#REF!)=0,"",SUM(#REF!))</f>
        <v>#REF!</v>
      </c>
      <c r="F2" s="55" t="e">
        <f>IF(SUM(#REF!)=0,"",SUM(#REF!))</f>
        <v>#REF!</v>
      </c>
      <c r="G2" s="64" t="e">
        <f>IF(SUM(#REF!)=0,"",SUM(#REF!))</f>
        <v>#REF!</v>
      </c>
      <c r="H2" s="63" t="e">
        <f>#REF!</f>
        <v>#REF!</v>
      </c>
      <c r="I2" s="57" t="e">
        <f>#REF!</f>
        <v>#REF!</v>
      </c>
      <c r="J2" s="57" t="e">
        <f>#REF!</f>
        <v>#REF!</v>
      </c>
      <c r="K2" s="57" t="e">
        <f>#REF!</f>
        <v>#REF!</v>
      </c>
      <c r="L2" s="57" t="e">
        <f>#REF!</f>
        <v>#REF!</v>
      </c>
      <c r="M2" s="57" t="e">
        <f>#REF!</f>
        <v>#REF!</v>
      </c>
      <c r="N2" s="55" t="e">
        <f>#REF!</f>
        <v>#REF!</v>
      </c>
      <c r="O2" s="65" t="e">
        <f>SUM(G2:M2)</f>
        <v>#REF!</v>
      </c>
    </row>
    <row r="3" spans="1:15" s="49" customFormat="1" x14ac:dyDescent="0.3">
      <c r="A3" s="49">
        <v>1</v>
      </c>
      <c r="C3" s="54" t="s">
        <v>66</v>
      </c>
      <c r="D3" s="54" t="e">
        <f>IF(SUM(#REF!)=0,"",SUM(#REF!))</f>
        <v>#REF!</v>
      </c>
      <c r="E3" s="54" t="e">
        <f>IF(SUM(#REF!)=0,"",SUM(#REF!))</f>
        <v>#REF!</v>
      </c>
      <c r="F3" s="55" t="e">
        <f>IF(SUM(#REF!)=0,"",SUM(#REF!))</f>
        <v>#REF!</v>
      </c>
      <c r="G3" s="64" t="e">
        <f>IF(SUM(#REF!)=0,"",SUM(#REF!))</f>
        <v>#REF!</v>
      </c>
      <c r="H3" s="60" t="e">
        <f>#REF!</f>
        <v>#REF!</v>
      </c>
      <c r="I3" s="56" t="e">
        <f>#REF!</f>
        <v>#REF!</v>
      </c>
      <c r="J3" s="56" t="e">
        <f>#REF!</f>
        <v>#REF!</v>
      </c>
      <c r="K3" s="56" t="e">
        <f>#REF!</f>
        <v>#REF!</v>
      </c>
      <c r="L3" s="56" t="e">
        <f>#REF!</f>
        <v>#REF!</v>
      </c>
      <c r="M3" s="56" t="e">
        <f>#REF!</f>
        <v>#REF!</v>
      </c>
      <c r="N3" s="55" t="e">
        <f>#REF!</f>
        <v>#REF!</v>
      </c>
      <c r="O3" s="65" t="e">
        <f>SUM(G3:M3)</f>
        <v>#REF!</v>
      </c>
    </row>
    <row r="15" spans="1:15" x14ac:dyDescent="0.3">
      <c r="B15" t="s">
        <v>69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1:S26"/>
  <sheetViews>
    <sheetView topLeftCell="A6" zoomScale="85" zoomScaleNormal="85" workbookViewId="0">
      <selection activeCell="K12" sqref="K12"/>
    </sheetView>
  </sheetViews>
  <sheetFormatPr defaultColWidth="8.6640625"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1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70</v>
      </c>
      <c r="D10" s="131"/>
      <c r="E10" s="131"/>
      <c r="F10" s="131"/>
      <c r="G10" s="131"/>
      <c r="H10" s="131"/>
      <c r="I10" s="132"/>
      <c r="J10" s="22"/>
      <c r="K10" s="43">
        <v>19</v>
      </c>
      <c r="L10" s="43">
        <v>33</v>
      </c>
      <c r="M10" s="43">
        <v>31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140</v>
      </c>
      <c r="D13" s="113"/>
      <c r="E13" s="113"/>
      <c r="F13" s="113"/>
      <c r="G13" s="113"/>
      <c r="H13" s="50"/>
      <c r="I13" s="51"/>
      <c r="J13" s="47">
        <v>1</v>
      </c>
      <c r="K13" s="43">
        <v>190</v>
      </c>
      <c r="L13" s="43"/>
      <c r="M13" s="43"/>
      <c r="O13" s="43">
        <f t="shared" ref="O13:O20" si="0">IF(K13+L13+M13=0, "",K13+L13+M13)</f>
        <v>190</v>
      </c>
    </row>
    <row r="14" spans="2:19" ht="28.5" customHeight="1" x14ac:dyDescent="0.5">
      <c r="B14" s="16" t="s">
        <v>17</v>
      </c>
      <c r="C14" s="112" t="s">
        <v>141</v>
      </c>
      <c r="D14" s="113"/>
      <c r="E14" s="113"/>
      <c r="F14" s="113"/>
      <c r="G14" s="113"/>
      <c r="H14" s="114"/>
      <c r="I14" s="115"/>
      <c r="J14" s="47">
        <v>2</v>
      </c>
      <c r="K14" s="43">
        <v>153</v>
      </c>
      <c r="L14" s="43">
        <v>155</v>
      </c>
      <c r="M14" s="43">
        <v>133</v>
      </c>
      <c r="O14" s="43">
        <f t="shared" si="0"/>
        <v>441</v>
      </c>
    </row>
    <row r="15" spans="2:19" ht="28.5" customHeight="1" x14ac:dyDescent="0.5">
      <c r="B15" s="16" t="s">
        <v>18</v>
      </c>
      <c r="C15" s="112" t="s">
        <v>142</v>
      </c>
      <c r="D15" s="113"/>
      <c r="E15" s="113"/>
      <c r="F15" s="113"/>
      <c r="G15" s="113"/>
      <c r="H15" s="114"/>
      <c r="I15" s="115"/>
      <c r="J15" s="47">
        <v>3</v>
      </c>
      <c r="K15" s="43"/>
      <c r="L15" s="43">
        <v>162</v>
      </c>
      <c r="M15" s="43">
        <v>132</v>
      </c>
      <c r="O15" s="43">
        <f t="shared" si="0"/>
        <v>294</v>
      </c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143</v>
      </c>
      <c r="D16" s="113"/>
      <c r="E16" s="113"/>
      <c r="F16" s="113"/>
      <c r="G16" s="113"/>
      <c r="H16" s="114"/>
      <c r="I16" s="115"/>
      <c r="J16" s="47">
        <v>4</v>
      </c>
      <c r="K16" s="43">
        <v>144</v>
      </c>
      <c r="L16" s="43">
        <v>209</v>
      </c>
      <c r="M16" s="43">
        <v>148</v>
      </c>
      <c r="O16" s="43">
        <f t="shared" si="0"/>
        <v>501</v>
      </c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144</v>
      </c>
      <c r="D17" s="113"/>
      <c r="E17" s="113"/>
      <c r="F17" s="113"/>
      <c r="G17" s="113"/>
      <c r="H17" s="114"/>
      <c r="I17" s="115"/>
      <c r="J17" s="47">
        <v>5</v>
      </c>
      <c r="K17" s="43"/>
      <c r="L17" s="43"/>
      <c r="M17" s="43"/>
      <c r="O17" s="43" t="str">
        <f t="shared" si="0"/>
        <v/>
      </c>
      <c r="Q17" s="93">
        <v>128</v>
      </c>
      <c r="R17" s="43">
        <v>125</v>
      </c>
      <c r="S17" s="43">
        <v>182</v>
      </c>
    </row>
    <row r="18" spans="2:19" ht="28.5" customHeight="1" x14ac:dyDescent="0.5">
      <c r="B18" s="16" t="s">
        <v>22</v>
      </c>
      <c r="C18" s="112" t="s">
        <v>145</v>
      </c>
      <c r="D18" s="113"/>
      <c r="E18" s="113"/>
      <c r="F18" s="113"/>
      <c r="G18" s="113"/>
      <c r="H18" s="114"/>
      <c r="I18" s="115"/>
      <c r="J18" s="47">
        <v>6</v>
      </c>
      <c r="K18" s="43">
        <v>188</v>
      </c>
      <c r="L18" s="43">
        <v>144</v>
      </c>
      <c r="M18" s="43"/>
      <c r="O18" s="43">
        <f t="shared" si="0"/>
        <v>332</v>
      </c>
      <c r="Q18" s="93"/>
      <c r="R18" s="93"/>
      <c r="S18" s="93">
        <v>119</v>
      </c>
    </row>
    <row r="19" spans="2:19" ht="28.5" customHeight="1" x14ac:dyDescent="0.5">
      <c r="B19" s="16" t="s">
        <v>23</v>
      </c>
      <c r="C19" s="112" t="s">
        <v>146</v>
      </c>
      <c r="D19" s="113"/>
      <c r="E19" s="113"/>
      <c r="F19" s="113"/>
      <c r="G19" s="113"/>
      <c r="H19" s="114"/>
      <c r="I19" s="115"/>
      <c r="J19" s="47">
        <v>7</v>
      </c>
      <c r="K19" s="43"/>
      <c r="L19" s="43"/>
      <c r="M19" s="43"/>
      <c r="O19" s="43" t="str">
        <f t="shared" si="0"/>
        <v/>
      </c>
      <c r="Q19" s="93"/>
      <c r="R19" s="93"/>
      <c r="S19" s="93"/>
    </row>
    <row r="20" spans="2:19" ht="28.5" customHeight="1" x14ac:dyDescent="0.5">
      <c r="B20" s="16" t="s">
        <v>24</v>
      </c>
      <c r="C20" s="112" t="s">
        <v>147</v>
      </c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x14ac:dyDescent="0.3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2312</v>
      </c>
      <c r="S22" s="119"/>
    </row>
    <row r="23" spans="2:19" ht="22.5" customHeight="1" x14ac:dyDescent="0.35">
      <c r="D23" s="122" t="s">
        <v>26</v>
      </c>
      <c r="E23" s="123"/>
      <c r="F23" s="124"/>
      <c r="K23" s="45">
        <f>IF(SUM(K13+K14+K15+K16+K17+K18+K19+K20+Q17+Q18+Q19)=0,"",SUM(K13+K14+K15+K16+K17+K18+K19+K20+Q17+Q18+Q19))</f>
        <v>803</v>
      </c>
      <c r="L23" s="45">
        <f>IF(SUM(L13+L14+L15+L16+L17+L18+L19+L20+R17+R18+R19)=0,"",SUM(L13+L14+L15+L16+L17+L18+L19+L20+R17+R18+R19))</f>
        <v>795</v>
      </c>
      <c r="M23" s="45">
        <f>IF(SUM(M13+M14+M15+M16+M17+M18+M19+M20+S17+S18+S19)=0,"",SUM(M13+M14+M15+M16+M17+M18+M19+M20+S17+S18+S19))</f>
        <v>714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C10:I10"/>
    <mergeCell ref="O10:S10"/>
    <mergeCell ref="B1:N1"/>
    <mergeCell ref="O1:S1"/>
    <mergeCell ref="C7:I8"/>
    <mergeCell ref="K7:M8"/>
    <mergeCell ref="Q8:Q9"/>
    <mergeCell ref="K11:M11"/>
    <mergeCell ref="C12:I12"/>
    <mergeCell ref="C13:G13"/>
    <mergeCell ref="C14:G14"/>
    <mergeCell ref="H14:I14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F24:J24"/>
    <mergeCell ref="B25:D25"/>
    <mergeCell ref="J26:K26"/>
    <mergeCell ref="C19:G19"/>
    <mergeCell ref="H19:I19"/>
    <mergeCell ref="C20:G20"/>
    <mergeCell ref="H20:I20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0C00-44F0-4FC4-9F73-24468BF11C38}">
  <sheetPr codeName="Sheet6"/>
  <dimension ref="B1:U26"/>
  <sheetViews>
    <sheetView topLeftCell="A10" zoomScale="85" zoomScaleNormal="85" workbookViewId="0">
      <selection activeCell="S16" sqref="S16"/>
    </sheetView>
  </sheetViews>
  <sheetFormatPr defaultColWidth="8.6640625" defaultRowHeight="14.4" x14ac:dyDescent="0.3"/>
  <cols>
    <col min="1" max="1" width="1.6640625" customWidth="1"/>
    <col min="2" max="2" width="5.6640625" customWidth="1"/>
    <col min="3" max="4" width="9.109375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.6640625" customWidth="1"/>
    <col min="13" max="13" width="6.44140625" customWidth="1"/>
    <col min="14" max="14" width="6.6640625" customWidth="1"/>
    <col min="15" max="15" width="6.33203125" customWidth="1"/>
    <col min="16" max="16" width="6.554687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x14ac:dyDescent="0.3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29</v>
      </c>
      <c r="C10" s="130" t="str">
        <f>Carrollton!$C$10</f>
        <v>Carrollton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Carrollton!C13</f>
        <v>Jaden Johnston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185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Carrollton!C14</f>
        <v>Bryce Taylor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178</v>
      </c>
      <c r="T14" s="94">
        <f>IF(SUM(S13+S14)=0,"",SUM(S13+S14))</f>
        <v>363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Carrollton!C15</f>
        <v>Noan Hutson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183</v>
      </c>
      <c r="T15" s="94">
        <f>IF(SUM(S13:S15)=0,"",SUM(S13:S15))</f>
        <v>546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Carrollton!C16</f>
        <v>Jace Eckinger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546</v>
      </c>
      <c r="U16" s="34" t="s">
        <v>40</v>
      </c>
    </row>
    <row r="17" spans="2:21" ht="28.5" customHeight="1" x14ac:dyDescent="0.55000000000000004">
      <c r="B17" s="16" t="s">
        <v>21</v>
      </c>
      <c r="C17" s="112" t="str">
        <f>Carrollton!C17</f>
        <v>Nelson Grimm</v>
      </c>
      <c r="D17" s="113"/>
      <c r="E17" s="113"/>
      <c r="F17" s="113"/>
      <c r="G17" s="113"/>
      <c r="H17" s="113"/>
      <c r="I17" s="159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546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Carrollton!C18</f>
        <v>Beau Bittaker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546</v>
      </c>
      <c r="U18" s="34" t="s">
        <v>40</v>
      </c>
    </row>
    <row r="19" spans="2:21" ht="26.25" customHeight="1" x14ac:dyDescent="0.4">
      <c r="B19" s="16" t="s">
        <v>23</v>
      </c>
      <c r="C19" s="112" t="str">
        <f>Carrollton!C19</f>
        <v>Brock Oberlin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x14ac:dyDescent="0.4">
      <c r="B20" s="16" t="s">
        <v>24</v>
      </c>
      <c r="C20" s="112" t="str">
        <f>Carrollton!C20</f>
        <v>Levi Crider</v>
      </c>
      <c r="D20" s="113"/>
      <c r="E20" s="113"/>
      <c r="F20" s="113"/>
      <c r="G20" s="113"/>
      <c r="H20" s="113"/>
      <c r="I20" s="159"/>
      <c r="J20" s="47">
        <v>0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x14ac:dyDescent="0.3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546</v>
      </c>
      <c r="U21" s="161"/>
    </row>
    <row r="22" spans="2:21" ht="14.25" customHeight="1" x14ac:dyDescent="0.3">
      <c r="K22" s="28"/>
      <c r="L22" s="28"/>
      <c r="M22" s="46"/>
      <c r="N22" s="46"/>
    </row>
    <row r="23" spans="2:21" ht="22.5" customHeight="1" x14ac:dyDescent="0.35">
      <c r="D23" s="162"/>
      <c r="E23" s="162"/>
      <c r="F23" s="162"/>
      <c r="P23" s="163" t="s">
        <v>50</v>
      </c>
      <c r="Q23" s="164"/>
      <c r="R23" s="164"/>
      <c r="S23" s="165"/>
      <c r="T23" s="166">
        <f>Carrollton!R22</f>
        <v>2312</v>
      </c>
      <c r="U23" s="161"/>
    </row>
    <row r="24" spans="2:21" ht="12.75" customHeight="1" x14ac:dyDescent="0.3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2858</v>
      </c>
      <c r="U25" s="156"/>
    </row>
    <row r="26" spans="2:21" ht="15.6" x14ac:dyDescent="0.3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C50C-4C40-4189-B7B7-1FBCA01BD1D5}">
  <sheetPr codeName="Sheet7"/>
  <dimension ref="B1:S26"/>
  <sheetViews>
    <sheetView topLeftCell="B12" workbookViewId="0">
      <selection activeCell="M17" sqref="M17"/>
    </sheetView>
  </sheetViews>
  <sheetFormatPr defaultRowHeight="14.4" x14ac:dyDescent="0.3"/>
  <cols>
    <col min="1" max="1" width="1.6640625" customWidth="1"/>
    <col min="2" max="2" width="5.6640625" customWidth="1"/>
    <col min="6" max="6" width="7.33203125" customWidth="1"/>
    <col min="7" max="7" width="2.33203125" customWidth="1"/>
    <col min="8" max="8" width="5.44140625" hidden="1" customWidth="1"/>
    <col min="9" max="9" width="0.44140625" hidden="1" customWidth="1"/>
    <col min="10" max="10" width="6.33203125" customWidth="1"/>
    <col min="11" max="13" width="8.6640625" customWidth="1"/>
    <col min="14" max="14" width="2.33203125" customWidth="1"/>
    <col min="16" max="16" width="5.44140625" customWidth="1"/>
    <col min="19" max="19" width="9.6640625" customWidth="1"/>
  </cols>
  <sheetData>
    <row r="1" spans="2:19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  <c r="P1" s="139"/>
      <c r="Q1" s="139"/>
      <c r="R1" s="139"/>
      <c r="S1" s="140"/>
    </row>
    <row r="2" spans="2:19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2:19" ht="13.5" customHeight="1" x14ac:dyDescent="0.3">
      <c r="B3" s="8" t="s">
        <v>1</v>
      </c>
      <c r="R3" s="9"/>
    </row>
    <row r="4" spans="2:19" ht="10.95" customHeight="1" x14ac:dyDescent="0.3">
      <c r="B4" s="11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9"/>
    </row>
    <row r="5" spans="2:19" ht="10.5" customHeight="1" x14ac:dyDescent="0.3">
      <c r="B5" s="38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  <c r="R5" s="12"/>
    </row>
    <row r="6" spans="2:19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9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2"/>
      <c r="K7" s="147" t="s">
        <v>6</v>
      </c>
      <c r="L7" s="148"/>
      <c r="M7" s="149"/>
    </row>
    <row r="8" spans="2:19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2"/>
      <c r="K8" s="150"/>
      <c r="L8" s="151"/>
      <c r="M8" s="152"/>
      <c r="Q8" s="153" t="str">
        <f>FORMULAS!$B$15</f>
        <v>Boys</v>
      </c>
    </row>
    <row r="9" spans="2:19" ht="10.5" customHeight="1" thickBot="1" x14ac:dyDescent="0.45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54"/>
    </row>
    <row r="10" spans="2:19" ht="25.5" customHeight="1" thickBot="1" x14ac:dyDescent="0.55000000000000004">
      <c r="B10" s="43"/>
      <c r="C10" s="130" t="s">
        <v>71</v>
      </c>
      <c r="D10" s="131"/>
      <c r="E10" s="131"/>
      <c r="F10" s="131"/>
      <c r="G10" s="131"/>
      <c r="H10" s="131"/>
      <c r="I10" s="132"/>
      <c r="J10" s="22"/>
      <c r="K10" s="43">
        <v>20</v>
      </c>
      <c r="L10" s="43">
        <v>22</v>
      </c>
      <c r="M10" s="43">
        <v>24</v>
      </c>
      <c r="O10" s="133" t="s">
        <v>8</v>
      </c>
      <c r="P10" s="134"/>
      <c r="Q10" s="134"/>
      <c r="R10" s="134"/>
      <c r="S10" s="135"/>
    </row>
    <row r="11" spans="2:19" ht="15" customHeight="1" x14ac:dyDescent="0.45">
      <c r="C11" s="13"/>
      <c r="D11" s="13"/>
      <c r="E11" s="13"/>
      <c r="F11" s="13"/>
      <c r="G11" s="13"/>
      <c r="H11" s="13"/>
      <c r="I11" s="13"/>
      <c r="K11" s="128" t="s">
        <v>9</v>
      </c>
      <c r="L11" s="129"/>
      <c r="M11" s="129"/>
    </row>
    <row r="12" spans="2:19" ht="21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15" t="s">
        <v>11</v>
      </c>
      <c r="K12" s="48" t="s">
        <v>12</v>
      </c>
      <c r="L12" s="48" t="s">
        <v>13</v>
      </c>
      <c r="M12" s="48" t="s">
        <v>14</v>
      </c>
      <c r="N12" s="1"/>
      <c r="O12" s="48" t="s">
        <v>15</v>
      </c>
    </row>
    <row r="13" spans="2:19" ht="28.5" customHeight="1" x14ac:dyDescent="0.5">
      <c r="B13" s="16" t="s">
        <v>16</v>
      </c>
      <c r="C13" s="112" t="s">
        <v>125</v>
      </c>
      <c r="D13" s="113"/>
      <c r="E13" s="113"/>
      <c r="F13" s="113"/>
      <c r="G13" s="113"/>
      <c r="H13" s="50"/>
      <c r="I13" s="51"/>
      <c r="J13" s="47">
        <v>1</v>
      </c>
      <c r="K13" s="43">
        <v>190</v>
      </c>
      <c r="L13" s="43">
        <v>170</v>
      </c>
      <c r="M13" s="43">
        <v>190</v>
      </c>
      <c r="N13" s="43"/>
      <c r="O13" s="43"/>
    </row>
    <row r="14" spans="2:19" ht="28.5" customHeight="1" x14ac:dyDescent="0.5">
      <c r="B14" s="16" t="s">
        <v>17</v>
      </c>
      <c r="C14" s="112" t="s">
        <v>126</v>
      </c>
      <c r="D14" s="113"/>
      <c r="E14" s="113"/>
      <c r="F14" s="113"/>
      <c r="G14" s="113"/>
      <c r="H14" s="114"/>
      <c r="I14" s="115"/>
      <c r="J14" s="47">
        <v>2</v>
      </c>
      <c r="K14" s="43">
        <v>144</v>
      </c>
      <c r="L14" s="43">
        <v>128</v>
      </c>
      <c r="M14" s="43"/>
      <c r="N14" s="43"/>
      <c r="O14" s="43"/>
    </row>
    <row r="15" spans="2:19" ht="28.5" customHeight="1" x14ac:dyDescent="0.5">
      <c r="B15" s="16" t="s">
        <v>18</v>
      </c>
      <c r="C15" s="112" t="s">
        <v>127</v>
      </c>
      <c r="D15" s="113"/>
      <c r="E15" s="113"/>
      <c r="F15" s="113"/>
      <c r="G15" s="113"/>
      <c r="H15" s="114"/>
      <c r="I15" s="115"/>
      <c r="J15" s="47">
        <v>3</v>
      </c>
      <c r="K15" s="43">
        <v>137</v>
      </c>
      <c r="L15" s="43">
        <v>160</v>
      </c>
      <c r="M15" s="43">
        <v>154</v>
      </c>
      <c r="N15" s="43"/>
      <c r="O15" s="43"/>
      <c r="Q15" s="127" t="s">
        <v>19</v>
      </c>
      <c r="R15" s="127"/>
      <c r="S15" s="127"/>
    </row>
    <row r="16" spans="2:19" ht="28.5" customHeight="1" x14ac:dyDescent="0.5">
      <c r="B16" s="16" t="s">
        <v>20</v>
      </c>
      <c r="C16" s="112" t="s">
        <v>128</v>
      </c>
      <c r="D16" s="113"/>
      <c r="E16" s="113"/>
      <c r="F16" s="113"/>
      <c r="G16" s="113"/>
      <c r="H16" s="114"/>
      <c r="I16" s="115"/>
      <c r="J16" s="47">
        <v>4</v>
      </c>
      <c r="K16" s="43">
        <v>176</v>
      </c>
      <c r="L16" s="43">
        <v>154</v>
      </c>
      <c r="M16" s="43">
        <v>216</v>
      </c>
      <c r="N16" s="43"/>
      <c r="O16" s="43"/>
      <c r="Q16" s="47" t="s">
        <v>12</v>
      </c>
      <c r="R16" s="47" t="s">
        <v>13</v>
      </c>
      <c r="S16" s="47" t="s">
        <v>14</v>
      </c>
    </row>
    <row r="17" spans="2:19" ht="28.5" customHeight="1" x14ac:dyDescent="0.5">
      <c r="B17" s="16" t="s">
        <v>21</v>
      </c>
      <c r="C17" s="112" t="s">
        <v>129</v>
      </c>
      <c r="D17" s="113"/>
      <c r="E17" s="113"/>
      <c r="F17" s="113"/>
      <c r="G17" s="113"/>
      <c r="H17" s="114"/>
      <c r="I17" s="115"/>
      <c r="J17" s="47">
        <v>5</v>
      </c>
      <c r="K17" s="43">
        <v>156</v>
      </c>
      <c r="L17" s="43"/>
      <c r="M17" s="43">
        <v>125</v>
      </c>
      <c r="N17" s="43"/>
      <c r="O17" s="43"/>
      <c r="Q17" s="93"/>
      <c r="R17" s="43"/>
      <c r="S17" s="43"/>
    </row>
    <row r="18" spans="2:19" ht="28.5" customHeight="1" x14ac:dyDescent="0.5">
      <c r="B18" s="16" t="s">
        <v>22</v>
      </c>
      <c r="C18" s="112" t="s">
        <v>130</v>
      </c>
      <c r="D18" s="113"/>
      <c r="E18" s="113"/>
      <c r="F18" s="113"/>
      <c r="G18" s="113"/>
      <c r="H18" s="114"/>
      <c r="I18" s="115"/>
      <c r="J18" s="47">
        <v>6</v>
      </c>
      <c r="K18" s="43"/>
      <c r="L18" s="43">
        <v>178</v>
      </c>
      <c r="M18" s="43">
        <v>165</v>
      </c>
      <c r="O18" s="43"/>
      <c r="Q18" s="93"/>
      <c r="R18" s="93"/>
      <c r="S18" s="93"/>
    </row>
    <row r="19" spans="2:19" ht="28.5" customHeight="1" x14ac:dyDescent="0.5">
      <c r="B19" s="16" t="s">
        <v>23</v>
      </c>
      <c r="C19" s="112" t="s">
        <v>131</v>
      </c>
      <c r="D19" s="113"/>
      <c r="E19" s="113"/>
      <c r="F19" s="113"/>
      <c r="G19" s="113"/>
      <c r="H19" s="114"/>
      <c r="I19" s="115"/>
      <c r="J19" s="47">
        <v>7</v>
      </c>
      <c r="K19" s="43"/>
      <c r="L19" s="43"/>
      <c r="M19" s="43"/>
      <c r="O19" s="43" t="str">
        <f t="shared" ref="O19:O20" si="0">IF(K19+L19+M19=0, "",K19+L19+M19)</f>
        <v/>
      </c>
      <c r="Q19" s="93"/>
      <c r="R19" s="93"/>
      <c r="S19" s="93"/>
    </row>
    <row r="20" spans="2:19" ht="28.5" customHeight="1" x14ac:dyDescent="0.5">
      <c r="B20" s="16" t="s">
        <v>24</v>
      </c>
      <c r="C20" s="112"/>
      <c r="D20" s="113"/>
      <c r="E20" s="113"/>
      <c r="F20" s="113"/>
      <c r="G20" s="113"/>
      <c r="H20" s="114"/>
      <c r="I20" s="115"/>
      <c r="J20" s="47">
        <v>8</v>
      </c>
      <c r="K20" s="43"/>
      <c r="L20" s="43"/>
      <c r="M20" s="43"/>
      <c r="O20" s="43" t="str">
        <f t="shared" si="0"/>
        <v/>
      </c>
    </row>
    <row r="21" spans="2:19" ht="12" customHeight="1" thickBot="1" x14ac:dyDescent="0.35"/>
    <row r="22" spans="2:19" ht="14.25" customHeight="1" x14ac:dyDescent="0.3">
      <c r="K22" s="24" t="s">
        <v>12</v>
      </c>
      <c r="L22" s="24" t="s">
        <v>13</v>
      </c>
      <c r="M22" s="24" t="s">
        <v>14</v>
      </c>
      <c r="P22" s="116" t="s">
        <v>25</v>
      </c>
      <c r="Q22" s="117"/>
      <c r="R22" s="118">
        <f>IF(SUM(K23,L23,M23)=0,"",SUM(K23,L23,M23))</f>
        <v>2443</v>
      </c>
      <c r="S22" s="119"/>
    </row>
    <row r="23" spans="2:19" ht="22.5" customHeight="1" thickBot="1" x14ac:dyDescent="0.4">
      <c r="D23" s="122" t="s">
        <v>26</v>
      </c>
      <c r="E23" s="123"/>
      <c r="F23" s="124"/>
      <c r="K23" s="45">
        <f>IF(SUM(K13+K14+K15+K16+K17+K18+K19+K20+Q17+Q18+Q19)=0,"",SUM(K13+K14+K15+K16+K17+K18+K19+K20+Q17+Q18+Q19))</f>
        <v>803</v>
      </c>
      <c r="L23" s="45">
        <f>IF(SUM(L13+L14+L15+L16+L17+L18+L19+L20+R17+R18+R19)=0,"",SUM(L13+L14+L15+L16+L17+L18+L19+L20+R17+R18+R19))</f>
        <v>790</v>
      </c>
      <c r="M23" s="45">
        <f>IF(SUM(M13+M14+M15+M16+M17+M18+M19+M20+S17+S18+S19)=0,"",SUM(M13+M14+M15+M16+M17+M18+M19+M20+S17+S18+S19))</f>
        <v>850</v>
      </c>
      <c r="P23" s="125" t="s">
        <v>27</v>
      </c>
      <c r="Q23" s="126"/>
      <c r="R23" s="120"/>
      <c r="S23" s="121"/>
    </row>
    <row r="24" spans="2:19" x14ac:dyDescent="0.3">
      <c r="F24" s="107" t="s">
        <v>28</v>
      </c>
      <c r="G24" s="107"/>
      <c r="H24" s="107"/>
      <c r="I24" s="107"/>
      <c r="J24" s="107"/>
      <c r="K24" s="46" t="s">
        <v>29</v>
      </c>
      <c r="L24" s="46" t="s">
        <v>29</v>
      </c>
      <c r="M24" s="46" t="s">
        <v>29</v>
      </c>
    </row>
    <row r="25" spans="2:19" ht="18" customHeight="1" x14ac:dyDescent="0.3">
      <c r="B25" s="108" t="s">
        <v>30</v>
      </c>
      <c r="C25" s="109"/>
      <c r="D25" s="110"/>
    </row>
    <row r="26" spans="2:19" ht="21" customHeight="1" x14ac:dyDescent="0.3">
      <c r="B26" s="27"/>
      <c r="C26" s="14"/>
      <c r="D26" s="12"/>
      <c r="J26" s="111" t="s">
        <v>31</v>
      </c>
      <c r="K26" s="111"/>
      <c r="L26" s="4"/>
      <c r="M26" s="4"/>
    </row>
  </sheetData>
  <mergeCells count="32">
    <mergeCell ref="F24:J24"/>
    <mergeCell ref="B25:D25"/>
    <mergeCell ref="J26:K26"/>
    <mergeCell ref="C19:G19"/>
    <mergeCell ref="H19:I19"/>
    <mergeCell ref="C20:G20"/>
    <mergeCell ref="H20:I20"/>
    <mergeCell ref="P22:Q22"/>
    <mergeCell ref="R22:S23"/>
    <mergeCell ref="D23:F23"/>
    <mergeCell ref="P23:Q23"/>
    <mergeCell ref="Q15:S15"/>
    <mergeCell ref="C16:G16"/>
    <mergeCell ref="H16:I16"/>
    <mergeCell ref="C17:G17"/>
    <mergeCell ref="H17:I17"/>
    <mergeCell ref="C18:G18"/>
    <mergeCell ref="H18:I18"/>
    <mergeCell ref="C15:G15"/>
    <mergeCell ref="H15:I15"/>
    <mergeCell ref="K11:M11"/>
    <mergeCell ref="C12:I12"/>
    <mergeCell ref="C13:G13"/>
    <mergeCell ref="C14:G14"/>
    <mergeCell ref="H14:I14"/>
    <mergeCell ref="C10:I10"/>
    <mergeCell ref="O10:S10"/>
    <mergeCell ref="B1:N1"/>
    <mergeCell ref="O1:S1"/>
    <mergeCell ref="C7:I8"/>
    <mergeCell ref="K7:M8"/>
    <mergeCell ref="Q8:Q9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E80D-72A2-4C4F-AE96-2DFC40463796}">
  <sheetPr codeName="Sheet8"/>
  <dimension ref="B1:U26"/>
  <sheetViews>
    <sheetView topLeftCell="A12" workbookViewId="0">
      <selection activeCell="S16" sqref="S16"/>
    </sheetView>
  </sheetViews>
  <sheetFormatPr defaultRowHeight="14.4" x14ac:dyDescent="0.3"/>
  <cols>
    <col min="1" max="1" width="1.6640625" customWidth="1"/>
    <col min="2" max="2" width="5.6640625" customWidth="1"/>
    <col min="5" max="5" width="6.33203125" customWidth="1"/>
    <col min="6" max="6" width="1.6640625" customWidth="1"/>
    <col min="7" max="7" width="2.33203125" customWidth="1"/>
    <col min="8" max="8" width="5.44140625" hidden="1" customWidth="1"/>
    <col min="9" max="9" width="1.44140625" customWidth="1"/>
    <col min="10" max="10" width="5.33203125" customWidth="1"/>
    <col min="11" max="11" width="2.33203125" customWidth="1"/>
    <col min="12" max="12" width="6" customWidth="1"/>
    <col min="13" max="13" width="6.33203125" customWidth="1"/>
    <col min="14" max="14" width="6.44140625" customWidth="1"/>
    <col min="15" max="16" width="6.33203125" customWidth="1"/>
    <col min="17" max="17" width="6" customWidth="1"/>
    <col min="18" max="18" width="7.6640625" customWidth="1"/>
    <col min="19" max="19" width="10.5546875" bestFit="1" customWidth="1"/>
    <col min="20" max="20" width="11" customWidth="1"/>
  </cols>
  <sheetData>
    <row r="1" spans="2:21" ht="14.7" customHeight="1" thickBot="1" x14ac:dyDescent="0.35">
      <c r="B1" s="136" t="str">
        <f>'Regular Totals'!$C$1</f>
        <v>Muskingum University Invitational 23-24 (Coshocton)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67"/>
      <c r="Q1" s="138"/>
      <c r="R1" s="139"/>
      <c r="S1" s="139"/>
      <c r="T1" s="139"/>
      <c r="U1" s="140"/>
    </row>
    <row r="2" spans="2:21" x14ac:dyDescent="0.3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2:21" x14ac:dyDescent="0.3">
      <c r="B3" s="8" t="s">
        <v>1</v>
      </c>
      <c r="S3" s="9"/>
    </row>
    <row r="4" spans="2:21" x14ac:dyDescent="0.3">
      <c r="B4" s="11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9"/>
    </row>
    <row r="5" spans="2:21" x14ac:dyDescent="0.3">
      <c r="B5" s="38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  <c r="S5" s="12"/>
    </row>
    <row r="6" spans="2:21" ht="9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21" ht="11.25" customHeight="1" x14ac:dyDescent="0.3">
      <c r="B7" s="5" t="s">
        <v>4</v>
      </c>
      <c r="C7" s="141" t="s">
        <v>5</v>
      </c>
      <c r="D7" s="142"/>
      <c r="E7" s="142"/>
      <c r="F7" s="142"/>
      <c r="G7" s="142"/>
      <c r="H7" s="142"/>
      <c r="I7" s="143"/>
      <c r="J7" s="26"/>
      <c r="K7" s="168"/>
      <c r="L7" s="169"/>
      <c r="M7" s="169"/>
    </row>
    <row r="8" spans="2:21" ht="11.25" customHeight="1" x14ac:dyDescent="0.3">
      <c r="B8" s="25" t="s">
        <v>7</v>
      </c>
      <c r="C8" s="144"/>
      <c r="D8" s="145"/>
      <c r="E8" s="145"/>
      <c r="F8" s="145"/>
      <c r="G8" s="145"/>
      <c r="H8" s="145"/>
      <c r="I8" s="146"/>
      <c r="J8" s="26"/>
      <c r="K8" s="169"/>
      <c r="L8" s="169"/>
      <c r="M8" s="169"/>
      <c r="Q8" s="170" t="str">
        <f>FORMULAS!$B$15</f>
        <v>Boys</v>
      </c>
      <c r="R8" s="170"/>
      <c r="S8" s="170"/>
    </row>
    <row r="9" spans="2:21" ht="10.5" customHeight="1" x14ac:dyDescent="0.4">
      <c r="B9" s="3"/>
      <c r="C9" s="19"/>
      <c r="D9" s="20"/>
      <c r="E9" s="20"/>
      <c r="F9" s="20"/>
      <c r="G9" s="20"/>
      <c r="H9" s="20"/>
      <c r="I9" s="21"/>
      <c r="K9" s="46"/>
      <c r="L9" s="46"/>
      <c r="M9" s="46"/>
      <c r="Q9" s="171"/>
      <c r="R9" s="171"/>
      <c r="S9" s="171"/>
    </row>
    <row r="10" spans="2:21" ht="25.5" customHeight="1" x14ac:dyDescent="0.5">
      <c r="B10" s="23">
        <v>26</v>
      </c>
      <c r="C10" s="130" t="str">
        <f>'East Knox'!$C$10</f>
        <v>East Knox</v>
      </c>
      <c r="D10" s="131"/>
      <c r="E10" s="131"/>
      <c r="F10" s="131"/>
      <c r="G10" s="131"/>
      <c r="H10" s="131"/>
      <c r="I10" s="132"/>
      <c r="J10" s="26"/>
      <c r="K10" s="13"/>
      <c r="L10" s="13"/>
      <c r="M10" s="13"/>
      <c r="P10" s="172" t="s">
        <v>34</v>
      </c>
      <c r="Q10" s="173"/>
      <c r="R10" s="173"/>
      <c r="S10" s="174"/>
      <c r="U10" s="175" t="s">
        <v>35</v>
      </c>
    </row>
    <row r="11" spans="2:21" ht="9" customHeight="1" x14ac:dyDescent="0.45">
      <c r="C11" s="13"/>
      <c r="D11" s="13"/>
      <c r="E11" s="13"/>
      <c r="F11" s="13"/>
      <c r="G11" s="13"/>
      <c r="H11" s="13"/>
      <c r="I11" s="13"/>
      <c r="K11" s="176"/>
      <c r="L11" s="177"/>
      <c r="M11" s="177"/>
      <c r="U11" s="175"/>
    </row>
    <row r="12" spans="2:21" ht="13.5" customHeight="1" x14ac:dyDescent="0.3">
      <c r="B12" s="17"/>
      <c r="C12" s="106" t="s">
        <v>10</v>
      </c>
      <c r="D12" s="106"/>
      <c r="E12" s="106"/>
      <c r="F12" s="106"/>
      <c r="G12" s="106"/>
      <c r="H12" s="106"/>
      <c r="I12" s="106"/>
      <c r="J12" s="39" t="s">
        <v>11</v>
      </c>
      <c r="K12" s="17"/>
      <c r="L12" s="17"/>
      <c r="M12" s="178" t="s">
        <v>36</v>
      </c>
      <c r="N12" s="178"/>
      <c r="O12" s="178"/>
      <c r="Q12" s="37" t="s">
        <v>37</v>
      </c>
      <c r="S12" s="28" t="s">
        <v>38</v>
      </c>
      <c r="T12" s="28" t="s">
        <v>39</v>
      </c>
      <c r="U12" s="175"/>
    </row>
    <row r="13" spans="2:21" ht="28.5" customHeight="1" x14ac:dyDescent="0.55000000000000004">
      <c r="B13" s="16" t="s">
        <v>16</v>
      </c>
      <c r="C13" s="112" t="str">
        <f>'East Knox'!C13</f>
        <v>Will Jensen</v>
      </c>
      <c r="D13" s="113"/>
      <c r="E13" s="113"/>
      <c r="F13" s="113"/>
      <c r="G13" s="113"/>
      <c r="H13" s="113"/>
      <c r="I13" s="159"/>
      <c r="J13" s="47">
        <v>1</v>
      </c>
      <c r="K13" s="46"/>
      <c r="L13" s="29"/>
      <c r="M13" s="29"/>
      <c r="N13" s="30"/>
      <c r="O13" s="30"/>
      <c r="P13" s="36"/>
      <c r="Q13" s="43"/>
      <c r="R13" s="33" t="s">
        <v>12</v>
      </c>
      <c r="S13" s="44">
        <v>147</v>
      </c>
      <c r="U13" s="34" t="s">
        <v>40</v>
      </c>
    </row>
    <row r="14" spans="2:21" ht="28.5" customHeight="1" x14ac:dyDescent="0.55000000000000004">
      <c r="B14" s="16" t="s">
        <v>17</v>
      </c>
      <c r="C14" s="112" t="str">
        <f>'East Knox'!C14</f>
        <v>Dylan Reed</v>
      </c>
      <c r="D14" s="113"/>
      <c r="E14" s="113"/>
      <c r="F14" s="113"/>
      <c r="G14" s="113"/>
      <c r="H14" s="113"/>
      <c r="I14" s="159"/>
      <c r="J14" s="47">
        <v>2</v>
      </c>
      <c r="K14" s="46"/>
      <c r="L14" s="29"/>
      <c r="M14" s="29"/>
      <c r="N14" s="30"/>
      <c r="O14" s="30"/>
      <c r="P14" s="36"/>
      <c r="Q14" s="43"/>
      <c r="R14" s="33" t="s">
        <v>13</v>
      </c>
      <c r="S14" s="44">
        <v>172</v>
      </c>
      <c r="T14" s="94">
        <f>IF(SUM(S13+S14)=0,"",SUM(S13+S14))</f>
        <v>319</v>
      </c>
      <c r="U14" s="34" t="s">
        <v>40</v>
      </c>
    </row>
    <row r="15" spans="2:21" ht="28.5" customHeight="1" x14ac:dyDescent="0.55000000000000004">
      <c r="B15" s="16" t="s">
        <v>18</v>
      </c>
      <c r="C15" s="112" t="str">
        <f>'East Knox'!C15</f>
        <v>Jordan Hull</v>
      </c>
      <c r="D15" s="113"/>
      <c r="E15" s="113"/>
      <c r="F15" s="113"/>
      <c r="G15" s="113"/>
      <c r="H15" s="113"/>
      <c r="I15" s="159"/>
      <c r="J15" s="47">
        <v>3</v>
      </c>
      <c r="K15" s="46"/>
      <c r="L15" s="29"/>
      <c r="M15" s="29"/>
      <c r="N15" s="30"/>
      <c r="O15" s="30"/>
      <c r="P15" s="36"/>
      <c r="Q15" s="43"/>
      <c r="R15" s="33" t="s">
        <v>14</v>
      </c>
      <c r="S15" s="44">
        <v>170</v>
      </c>
      <c r="T15" s="94">
        <f>IF(SUM(S13:S15)=0,"",SUM(S13:S15))</f>
        <v>489</v>
      </c>
      <c r="U15" s="34" t="s">
        <v>40</v>
      </c>
    </row>
    <row r="16" spans="2:21" ht="28.5" customHeight="1" x14ac:dyDescent="0.55000000000000004">
      <c r="B16" s="16" t="s">
        <v>20</v>
      </c>
      <c r="C16" s="112" t="str">
        <f>'East Knox'!C16</f>
        <v>Lane Lashley</v>
      </c>
      <c r="D16" s="113"/>
      <c r="E16" s="113"/>
      <c r="F16" s="113"/>
      <c r="G16" s="113"/>
      <c r="H16" s="113"/>
      <c r="I16" s="159"/>
      <c r="J16" s="47">
        <v>4</v>
      </c>
      <c r="K16" s="46"/>
      <c r="L16" s="29"/>
      <c r="M16" s="29"/>
      <c r="N16" s="30"/>
      <c r="O16" s="30"/>
      <c r="P16" s="36"/>
      <c r="Q16" s="43"/>
      <c r="R16" s="33" t="s">
        <v>41</v>
      </c>
      <c r="S16" s="44"/>
      <c r="T16" s="94">
        <f>IF(SUM(S13:S16)=0,"",SUM(S13:S16))</f>
        <v>489</v>
      </c>
      <c r="U16" s="34" t="s">
        <v>40</v>
      </c>
    </row>
    <row r="17" spans="2:21" ht="28.5" customHeight="1" x14ac:dyDescent="0.55000000000000004">
      <c r="B17" s="16" t="s">
        <v>21</v>
      </c>
      <c r="C17" s="179" t="str">
        <f>'East Knox'!C17</f>
        <v>Blake Calhoon</v>
      </c>
      <c r="D17" s="180"/>
      <c r="E17" s="180"/>
      <c r="F17" s="180"/>
      <c r="G17" s="180"/>
      <c r="H17" s="180"/>
      <c r="I17" s="181"/>
      <c r="J17" s="47">
        <v>5</v>
      </c>
      <c r="K17" s="46"/>
      <c r="L17" s="29"/>
      <c r="M17" s="29"/>
      <c r="N17" s="30"/>
      <c r="O17" s="30"/>
      <c r="P17" s="36"/>
      <c r="Q17" s="43"/>
      <c r="R17" s="33" t="s">
        <v>42</v>
      </c>
      <c r="S17" s="44"/>
      <c r="T17" s="94">
        <f>IF(SUM(S13:S17)=0,"",SUM(S13:S17))</f>
        <v>489</v>
      </c>
      <c r="U17" s="34" t="s">
        <v>40</v>
      </c>
    </row>
    <row r="18" spans="2:21" ht="28.5" customHeight="1" x14ac:dyDescent="0.55000000000000004">
      <c r="B18" s="16" t="s">
        <v>22</v>
      </c>
      <c r="C18" s="112" t="str">
        <f>'East Knox'!C18</f>
        <v>Colin Baxter</v>
      </c>
      <c r="D18" s="113"/>
      <c r="E18" s="113"/>
      <c r="F18" s="113"/>
      <c r="G18" s="113"/>
      <c r="H18" s="113"/>
      <c r="I18" s="159"/>
      <c r="J18" s="47">
        <v>6</v>
      </c>
      <c r="K18" s="46"/>
      <c r="L18" s="29"/>
      <c r="M18" s="29"/>
      <c r="N18" s="30"/>
      <c r="O18" s="30"/>
      <c r="P18" s="36"/>
      <c r="Q18" s="43"/>
      <c r="R18" s="33" t="s">
        <v>43</v>
      </c>
      <c r="S18" s="44"/>
      <c r="T18" s="94">
        <f>IF(SUM(S13:S18)=0,"",SUM(S13:S18))</f>
        <v>489</v>
      </c>
      <c r="U18" s="34" t="s">
        <v>40</v>
      </c>
    </row>
    <row r="19" spans="2:21" ht="26.25" customHeight="1" x14ac:dyDescent="0.4">
      <c r="B19" s="16" t="s">
        <v>23</v>
      </c>
      <c r="C19" s="112" t="str">
        <f>'East Knox'!C19</f>
        <v>Aiden Stapleton</v>
      </c>
      <c r="D19" s="113"/>
      <c r="E19" s="113"/>
      <c r="F19" s="113"/>
      <c r="G19" s="113"/>
      <c r="H19" s="113"/>
      <c r="I19" s="159"/>
      <c r="J19" s="47">
        <v>7</v>
      </c>
      <c r="K19" s="46"/>
      <c r="L19" s="46"/>
      <c r="M19" s="46"/>
    </row>
    <row r="20" spans="2:21" ht="26.25" customHeight="1" thickBot="1" x14ac:dyDescent="0.45">
      <c r="B20" s="16" t="s">
        <v>24</v>
      </c>
      <c r="C20" s="112">
        <f>'East Knox'!C20</f>
        <v>0</v>
      </c>
      <c r="D20" s="113"/>
      <c r="E20" s="113"/>
      <c r="F20" s="113"/>
      <c r="G20" s="113"/>
      <c r="H20" s="113"/>
      <c r="I20" s="159"/>
      <c r="J20" s="47">
        <v>8</v>
      </c>
      <c r="K20" s="46"/>
      <c r="L20" s="32" t="s">
        <v>44</v>
      </c>
      <c r="M20" s="32" t="s">
        <v>45</v>
      </c>
      <c r="N20" s="32" t="s">
        <v>46</v>
      </c>
      <c r="O20" s="32" t="s">
        <v>47</v>
      </c>
      <c r="P20" s="32" t="s">
        <v>48</v>
      </c>
      <c r="Q20" s="31"/>
      <c r="S20" s="46"/>
    </row>
    <row r="21" spans="2:21" ht="21" customHeight="1" thickBot="1" x14ac:dyDescent="0.35">
      <c r="L21" s="46"/>
      <c r="M21" s="46"/>
      <c r="N21" s="46"/>
      <c r="O21" s="46"/>
      <c r="P21" s="46"/>
      <c r="Q21" s="42" t="s">
        <v>49</v>
      </c>
      <c r="R21" s="18"/>
      <c r="S21" s="40"/>
      <c r="T21" s="160">
        <f>IF(S13+S14+S15+S16+S17+S18=0,"",S13+S14+S15+S16+S17+S18)</f>
        <v>489</v>
      </c>
      <c r="U21" s="161"/>
    </row>
    <row r="22" spans="2:21" ht="14.25" customHeight="1" thickBot="1" x14ac:dyDescent="0.35">
      <c r="K22" s="28"/>
      <c r="L22" s="28"/>
      <c r="M22" s="46"/>
      <c r="N22" s="46"/>
    </row>
    <row r="23" spans="2:21" ht="22.5" customHeight="1" thickBot="1" x14ac:dyDescent="0.4">
      <c r="D23" s="162"/>
      <c r="E23" s="162"/>
      <c r="F23" s="162"/>
      <c r="P23" s="163" t="s">
        <v>50</v>
      </c>
      <c r="Q23" s="164"/>
      <c r="R23" s="164"/>
      <c r="S23" s="165"/>
      <c r="T23" s="166">
        <f>'East Knox'!R22</f>
        <v>2443</v>
      </c>
      <c r="U23" s="161"/>
    </row>
    <row r="24" spans="2:21" ht="12.75" customHeight="1" thickBot="1" x14ac:dyDescent="0.35">
      <c r="F24" s="107"/>
      <c r="G24" s="107"/>
      <c r="H24" s="107"/>
      <c r="I24" s="107"/>
      <c r="J24" s="107"/>
      <c r="K24" s="46"/>
      <c r="L24" s="46"/>
      <c r="M24" s="46"/>
      <c r="P24" s="28"/>
      <c r="Q24" s="28"/>
      <c r="R24" s="28"/>
      <c r="S24" s="46"/>
      <c r="T24" s="46"/>
    </row>
    <row r="25" spans="2:21" ht="18" customHeight="1" x14ac:dyDescent="0.3">
      <c r="B25" s="108" t="s">
        <v>30</v>
      </c>
      <c r="C25" s="109"/>
      <c r="D25" s="110"/>
      <c r="R25" s="35"/>
      <c r="S25" s="35"/>
      <c r="T25" s="155">
        <f>IF(SUM(T21,T23)=0,"",SUM(T21,T23))</f>
        <v>2932</v>
      </c>
      <c r="U25" s="156"/>
    </row>
    <row r="26" spans="2:21" ht="16.2" thickBot="1" x14ac:dyDescent="0.35">
      <c r="B26" s="27"/>
      <c r="C26" s="14"/>
      <c r="D26" s="12"/>
      <c r="J26" s="107"/>
      <c r="K26" s="107"/>
      <c r="Q26" s="41" t="s">
        <v>51</v>
      </c>
      <c r="R26" s="18"/>
      <c r="S26" s="18"/>
      <c r="T26" s="157"/>
      <c r="U26" s="158"/>
    </row>
  </sheetData>
  <mergeCells count="27">
    <mergeCell ref="F24:J24"/>
    <mergeCell ref="B25:D25"/>
    <mergeCell ref="T25:U26"/>
    <mergeCell ref="J26:K26"/>
    <mergeCell ref="C18:I18"/>
    <mergeCell ref="C19:I19"/>
    <mergeCell ref="C20:I20"/>
    <mergeCell ref="T21:U21"/>
    <mergeCell ref="D23:F23"/>
    <mergeCell ref="P23:S23"/>
    <mergeCell ref="T23:U23"/>
    <mergeCell ref="C17:I17"/>
    <mergeCell ref="B1:P1"/>
    <mergeCell ref="Q1:U1"/>
    <mergeCell ref="C7:I8"/>
    <mergeCell ref="K7:M8"/>
    <mergeCell ref="Q8:S9"/>
    <mergeCell ref="C10:I10"/>
    <mergeCell ref="P10:S10"/>
    <mergeCell ref="U10:U12"/>
    <mergeCell ref="K11:M11"/>
    <mergeCell ref="C12:I12"/>
    <mergeCell ref="M12:O12"/>
    <mergeCell ref="C13:I13"/>
    <mergeCell ref="C14:I14"/>
    <mergeCell ref="C15:I15"/>
    <mergeCell ref="C16:I1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576511C0BAA44BBA2EC7E3EB5D55DD" ma:contentTypeVersion="15" ma:contentTypeDescription="Create a new document." ma:contentTypeScope="" ma:versionID="5e2143b2a8bedfc41264151a27c5f577">
  <xsd:schema xmlns:xsd="http://www.w3.org/2001/XMLSchema" xmlns:xs="http://www.w3.org/2001/XMLSchema" xmlns:p="http://schemas.microsoft.com/office/2006/metadata/properties" xmlns:ns1="http://schemas.microsoft.com/sharepoint/v3" xmlns:ns3="3965f99a-3d86-437c-b1f1-aaa6d73c433e" xmlns:ns4="cd65e190-bbdf-4304-ab48-d6ea350a4fd0" targetNamespace="http://schemas.microsoft.com/office/2006/metadata/properties" ma:root="true" ma:fieldsID="f717946cf628c6f282d7622157551b90" ns1:_="" ns3:_="" ns4:_="">
    <xsd:import namespace="http://schemas.microsoft.com/sharepoint/v3"/>
    <xsd:import namespace="3965f99a-3d86-437c-b1f1-aaa6d73c433e"/>
    <xsd:import namespace="cd65e190-bbdf-4304-ab48-d6ea350a4f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f99a-3d86-437c-b1f1-aaa6d73c4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5e190-bbdf-4304-ab48-d6ea350a4fd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97837A-AB46-4142-8D71-CFED6FE55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65f99a-3d86-437c-b1f1-aaa6d73c433e"/>
    <ds:schemaRef ds:uri="cd65e190-bbdf-4304-ab48-d6ea350a4f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BCB901-BD03-4A3A-A860-68227A4FCD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CCCF3D-4B39-436D-AEE0-523B371C1BA4}">
  <ds:schemaRefs>
    <ds:schemaRef ds:uri="3965f99a-3d86-437c-b1f1-aaa6d73c433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http://purl.org/dc/dcmitype/"/>
    <ds:schemaRef ds:uri="http://schemas.openxmlformats.org/package/2006/metadata/core-properties"/>
    <ds:schemaRef ds:uri="cd65e190-bbdf-4304-ab48-d6ea350a4fd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Regular Totals</vt:lpstr>
      <vt:lpstr>IND FINAL</vt:lpstr>
      <vt:lpstr>BRACKET</vt:lpstr>
      <vt:lpstr>IND FINAL OVAC</vt:lpstr>
      <vt:lpstr>FORMULAS</vt:lpstr>
      <vt:lpstr>Carrollton</vt:lpstr>
      <vt:lpstr>CarrB</vt:lpstr>
      <vt:lpstr>East Knox</vt:lpstr>
      <vt:lpstr>EKB</vt:lpstr>
      <vt:lpstr>Louisville</vt:lpstr>
      <vt:lpstr>LouB</vt:lpstr>
      <vt:lpstr>Newark</vt:lpstr>
      <vt:lpstr>NewB</vt:lpstr>
      <vt:lpstr>North Canton Hoover</vt:lpstr>
      <vt:lpstr>NCHB</vt:lpstr>
      <vt:lpstr>Reynoldsburg</vt:lpstr>
      <vt:lpstr>ReyB</vt:lpstr>
      <vt:lpstr>Wayne B</vt:lpstr>
      <vt:lpstr>WHHBB</vt:lpstr>
      <vt:lpstr>Springfield</vt:lpstr>
      <vt:lpstr>SprB</vt:lpstr>
      <vt:lpstr>River View</vt:lpstr>
      <vt:lpstr>RVB</vt:lpstr>
      <vt:lpstr>East Canton</vt:lpstr>
      <vt:lpstr>ECB</vt:lpstr>
      <vt:lpstr>Indian Valley</vt:lpstr>
      <vt:lpstr>IVB</vt:lpstr>
      <vt:lpstr>Perry</vt:lpstr>
      <vt:lpstr>PerB</vt:lpstr>
      <vt:lpstr>Loveland</vt:lpstr>
      <vt:lpstr>LovB</vt:lpstr>
      <vt:lpstr>Blind</vt:lpstr>
      <vt:lpstr>BlindB</vt:lpstr>
      <vt:lpstr>Conotton Valley</vt:lpstr>
      <vt:lpstr>CVB</vt:lpstr>
      <vt:lpstr>Wayne A</vt:lpstr>
      <vt:lpstr>WHHAB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</dc:creator>
  <cp:keywords/>
  <dc:description/>
  <cp:lastModifiedBy>David Jones</cp:lastModifiedBy>
  <cp:revision/>
  <cp:lastPrinted>2023-12-16T22:27:39Z</cp:lastPrinted>
  <dcterms:created xsi:type="dcterms:W3CDTF">2012-02-11T02:29:13Z</dcterms:created>
  <dcterms:modified xsi:type="dcterms:W3CDTF">2023-12-16T22:28:10Z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0x010100DD576511C0BAA44BBA2EC7E3EB5D55DD</vt:lpwstr>
  </property>
</Properties>
</file>